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 codeName="EstaPastaDeTrabalho"/>
  <mc:AlternateContent xmlns:mc="http://schemas.openxmlformats.org/markup-compatibility/2006">
    <mc:Choice Requires="x15">
      <x15ac:absPath xmlns:x15ac="http://schemas.microsoft.com/office/spreadsheetml/2010/11/ac" url="/Users/pedrorodrigues/Desktop/PREGAO DE MANUTENCAO/editaldope152019 - publicacao/"/>
    </mc:Choice>
  </mc:AlternateContent>
  <bookViews>
    <workbookView xWindow="0" yWindow="460" windowWidth="24240" windowHeight="13140" tabRatio="604" firstSheet="3" activeTab="3"/>
  </bookViews>
  <sheets>
    <sheet name="JES" sheetId="4" state="hidden" r:id="rId1"/>
    <sheet name="Caninde" sheetId="5" state="hidden" r:id="rId2"/>
    <sheet name="Altasmidas" sheetId="6" state="hidden" r:id="rId3"/>
    <sheet name="PREGÃO - 2019 (CAMPUS TERESINA)" sheetId="13" r:id="rId4"/>
    <sheet name="PREGÃO 2019 (CAMPUS FLORIANO)" sheetId="19" r:id="rId5"/>
    <sheet name="PREGÃO 2019 (CAMPUS BOM JESUS)" sheetId="20" r:id="rId6"/>
    <sheet name="PREGÃO 2019 (CAMPUS PICOS)" sheetId="21" r:id="rId7"/>
    <sheet name="PREGÃO 2019 (CAMPUS PARNAÍBA)" sheetId="22" r:id="rId8"/>
  </sheets>
  <definedNames>
    <definedName name="_xlnm.Print_Area" localSheetId="3">'PREGÃO - 2019 (CAMPUS TERESINA)'!$A$1:$G$175</definedName>
    <definedName name="_xlnm.Print_Area" localSheetId="5">'PREGÃO 2019 (CAMPUS BOM JESUS)'!$A$1:$G$175</definedName>
    <definedName name="_xlnm.Print_Area" localSheetId="4">'PREGÃO 2019 (CAMPUS FLORIANO)'!$A$1:$G$175</definedName>
    <definedName name="_xlnm.Print_Area" localSheetId="7">'PREGÃO 2019 (CAMPUS PARNAÍBA)'!$A$1:$G$175</definedName>
    <definedName name="_xlnm.Print_Area" localSheetId="6">'PREGÃO 2019 (CAMPUS PICOS)'!$A$1:$G$175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22" l="1"/>
  <c r="G8" i="22"/>
  <c r="G9" i="22"/>
  <c r="G10" i="22"/>
  <c r="G11" i="22"/>
  <c r="G12" i="22"/>
  <c r="G13" i="22"/>
  <c r="G14" i="22"/>
  <c r="G15" i="22"/>
  <c r="G16" i="22"/>
  <c r="G17" i="22"/>
  <c r="G19" i="22"/>
  <c r="G20" i="22"/>
  <c r="G21" i="22"/>
  <c r="G22" i="22"/>
  <c r="G23" i="22"/>
  <c r="G24" i="22"/>
  <c r="G25" i="22"/>
  <c r="G26" i="22"/>
  <c r="G27" i="22"/>
  <c r="G28" i="22"/>
  <c r="G29" i="22"/>
  <c r="F30" i="22"/>
  <c r="G30" i="22"/>
  <c r="F31" i="22"/>
  <c r="G31" i="22"/>
  <c r="F32" i="22"/>
  <c r="G32" i="22"/>
  <c r="F33" i="22"/>
  <c r="G33" i="22"/>
  <c r="G34" i="22"/>
  <c r="G35" i="22"/>
  <c r="G36" i="22"/>
  <c r="G37" i="22"/>
  <c r="G38" i="22"/>
  <c r="G39" i="22"/>
  <c r="G40" i="22"/>
  <c r="G41" i="22"/>
  <c r="G42" i="22"/>
  <c r="G44" i="22"/>
  <c r="G45" i="22"/>
  <c r="G46" i="22"/>
  <c r="G47" i="22"/>
  <c r="G48" i="22"/>
  <c r="G49" i="22"/>
  <c r="G50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20" i="22"/>
  <c r="G121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7" i="22"/>
  <c r="G138" i="22"/>
  <c r="G139" i="22"/>
  <c r="G140" i="22"/>
  <c r="G142" i="22"/>
  <c r="G143" i="22"/>
  <c r="G145" i="22"/>
  <c r="G146" i="22"/>
  <c r="G147" i="22"/>
  <c r="G148" i="22"/>
  <c r="G149" i="22"/>
  <c r="G150" i="22"/>
  <c r="G151" i="22"/>
  <c r="G152" i="22"/>
  <c r="G153" i="22"/>
  <c r="G154" i="22"/>
  <c r="G155" i="22"/>
  <c r="G156" i="22"/>
  <c r="G157" i="22"/>
  <c r="G159" i="22"/>
  <c r="G160" i="22"/>
  <c r="G161" i="22"/>
  <c r="G162" i="22"/>
  <c r="G163" i="22"/>
  <c r="G164" i="22"/>
  <c r="G165" i="22"/>
  <c r="G166" i="22"/>
  <c r="G167" i="22"/>
  <c r="G168" i="22"/>
  <c r="G170" i="22"/>
  <c r="G171" i="22"/>
  <c r="G172" i="22"/>
  <c r="G173" i="22"/>
  <c r="G174" i="22"/>
  <c r="G175" i="22"/>
  <c r="B159" i="22"/>
  <c r="B160" i="22"/>
  <c r="B161" i="22"/>
  <c r="B162" i="22"/>
  <c r="B163" i="22"/>
  <c r="B164" i="22"/>
  <c r="B165" i="22"/>
  <c r="B166" i="22"/>
  <c r="B167" i="22"/>
  <c r="B170" i="22"/>
  <c r="B171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7" i="22"/>
  <c r="B138" i="22"/>
  <c r="B139" i="22"/>
  <c r="B142" i="22"/>
  <c r="B8" i="22"/>
  <c r="B9" i="22"/>
  <c r="B10" i="22"/>
  <c r="B11" i="22"/>
  <c r="B12" i="22"/>
  <c r="B13" i="22"/>
  <c r="B14" i="22"/>
  <c r="B15" i="22"/>
  <c r="B16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4" i="22"/>
  <c r="B45" i="22"/>
  <c r="B46" i="22"/>
  <c r="B47" i="22"/>
  <c r="B48" i="22"/>
  <c r="B49" i="22"/>
  <c r="G7" i="21"/>
  <c r="G8" i="21"/>
  <c r="G9" i="21"/>
  <c r="G10" i="21"/>
  <c r="G11" i="21"/>
  <c r="G12" i="21"/>
  <c r="G13" i="21"/>
  <c r="G14" i="21"/>
  <c r="G15" i="21"/>
  <c r="G16" i="21"/>
  <c r="G17" i="21"/>
  <c r="G19" i="21"/>
  <c r="G20" i="21"/>
  <c r="G21" i="21"/>
  <c r="G22" i="21"/>
  <c r="G23" i="21"/>
  <c r="G24" i="21"/>
  <c r="G25" i="21"/>
  <c r="G26" i="21"/>
  <c r="G27" i="21"/>
  <c r="G28" i="21"/>
  <c r="G29" i="21"/>
  <c r="F30" i="21"/>
  <c r="G30" i="21"/>
  <c r="F31" i="21"/>
  <c r="G31" i="21"/>
  <c r="F32" i="21"/>
  <c r="G32" i="21"/>
  <c r="F33" i="21"/>
  <c r="G33" i="21"/>
  <c r="G34" i="21"/>
  <c r="G35" i="21"/>
  <c r="G36" i="21"/>
  <c r="G37" i="21"/>
  <c r="G38" i="21"/>
  <c r="G39" i="21"/>
  <c r="G40" i="21"/>
  <c r="G41" i="21"/>
  <c r="G42" i="21"/>
  <c r="G44" i="21"/>
  <c r="G45" i="21"/>
  <c r="G46" i="21"/>
  <c r="G47" i="21"/>
  <c r="G48" i="21"/>
  <c r="G49" i="21"/>
  <c r="G50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7" i="21"/>
  <c r="G138" i="21"/>
  <c r="G139" i="21"/>
  <c r="G140" i="21"/>
  <c r="G142" i="21"/>
  <c r="G143" i="21"/>
  <c r="G145" i="21"/>
  <c r="G146" i="21"/>
  <c r="G147" i="21"/>
  <c r="G148" i="21"/>
  <c r="G149" i="21"/>
  <c r="G150" i="21"/>
  <c r="G151" i="21"/>
  <c r="G152" i="21"/>
  <c r="G153" i="21"/>
  <c r="G154" i="21"/>
  <c r="G155" i="21"/>
  <c r="G156" i="21"/>
  <c r="G157" i="21"/>
  <c r="G159" i="21"/>
  <c r="G160" i="21"/>
  <c r="G161" i="21"/>
  <c r="G162" i="21"/>
  <c r="G163" i="21"/>
  <c r="G164" i="21"/>
  <c r="G165" i="21"/>
  <c r="G166" i="21"/>
  <c r="G167" i="21"/>
  <c r="G168" i="21"/>
  <c r="G170" i="21"/>
  <c r="G171" i="21"/>
  <c r="G172" i="21"/>
  <c r="G173" i="21"/>
  <c r="G174" i="21"/>
  <c r="G175" i="21"/>
  <c r="B159" i="21"/>
  <c r="B160" i="21"/>
  <c r="B161" i="21"/>
  <c r="B162" i="21"/>
  <c r="B163" i="21"/>
  <c r="B164" i="21"/>
  <c r="B165" i="21"/>
  <c r="B166" i="21"/>
  <c r="B167" i="21"/>
  <c r="B170" i="21"/>
  <c r="B171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7" i="21"/>
  <c r="B138" i="21"/>
  <c r="B139" i="21"/>
  <c r="B142" i="21"/>
  <c r="B8" i="21"/>
  <c r="B9" i="21"/>
  <c r="B10" i="21"/>
  <c r="B11" i="21"/>
  <c r="B12" i="21"/>
  <c r="B13" i="21"/>
  <c r="B14" i="21"/>
  <c r="B15" i="21"/>
  <c r="B16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4" i="21"/>
  <c r="B45" i="21"/>
  <c r="B46" i="21"/>
  <c r="B47" i="21"/>
  <c r="B48" i="21"/>
  <c r="B49" i="21"/>
  <c r="G7" i="20"/>
  <c r="G8" i="20"/>
  <c r="G9" i="20"/>
  <c r="G10" i="20"/>
  <c r="G11" i="20"/>
  <c r="G12" i="20"/>
  <c r="G13" i="20"/>
  <c r="G14" i="20"/>
  <c r="G15" i="20"/>
  <c r="G16" i="20"/>
  <c r="G17" i="20"/>
  <c r="G19" i="20"/>
  <c r="G20" i="20"/>
  <c r="G21" i="20"/>
  <c r="G22" i="20"/>
  <c r="G23" i="20"/>
  <c r="G24" i="20"/>
  <c r="G25" i="20"/>
  <c r="G26" i="20"/>
  <c r="G27" i="20"/>
  <c r="G28" i="20"/>
  <c r="G29" i="20"/>
  <c r="F30" i="20"/>
  <c r="G30" i="20"/>
  <c r="F31" i="20"/>
  <c r="G31" i="20"/>
  <c r="F32" i="20"/>
  <c r="G32" i="20"/>
  <c r="F33" i="20"/>
  <c r="G33" i="20"/>
  <c r="G34" i="20"/>
  <c r="G35" i="20"/>
  <c r="G36" i="20"/>
  <c r="G37" i="20"/>
  <c r="G38" i="20"/>
  <c r="G39" i="20"/>
  <c r="G40" i="20"/>
  <c r="G41" i="20"/>
  <c r="G42" i="20"/>
  <c r="G44" i="20"/>
  <c r="G45" i="20"/>
  <c r="G46" i="20"/>
  <c r="G47" i="20"/>
  <c r="G48" i="20"/>
  <c r="G49" i="20"/>
  <c r="G50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7" i="20"/>
  <c r="G138" i="20"/>
  <c r="G139" i="20"/>
  <c r="G140" i="20"/>
  <c r="G142" i="20"/>
  <c r="G143" i="20"/>
  <c r="G145" i="20"/>
  <c r="G146" i="20"/>
  <c r="G147" i="20"/>
  <c r="G148" i="20"/>
  <c r="G149" i="20"/>
  <c r="G150" i="20"/>
  <c r="G151" i="20"/>
  <c r="G152" i="20"/>
  <c r="G153" i="20"/>
  <c r="G154" i="20"/>
  <c r="G155" i="20"/>
  <c r="G156" i="20"/>
  <c r="G157" i="20"/>
  <c r="G159" i="20"/>
  <c r="G160" i="20"/>
  <c r="G161" i="20"/>
  <c r="G162" i="20"/>
  <c r="G163" i="20"/>
  <c r="G164" i="20"/>
  <c r="G165" i="20"/>
  <c r="G166" i="20"/>
  <c r="G167" i="20"/>
  <c r="G168" i="20"/>
  <c r="G170" i="20"/>
  <c r="G171" i="20"/>
  <c r="G172" i="20"/>
  <c r="G173" i="20"/>
  <c r="G174" i="20"/>
  <c r="G175" i="20"/>
  <c r="B159" i="20"/>
  <c r="B160" i="20"/>
  <c r="B161" i="20"/>
  <c r="B162" i="20"/>
  <c r="B163" i="20"/>
  <c r="B164" i="20"/>
  <c r="B165" i="20"/>
  <c r="B166" i="20"/>
  <c r="B167" i="20"/>
  <c r="B170" i="20"/>
  <c r="B171" i="20"/>
  <c r="B120" i="20"/>
  <c r="B121" i="20"/>
  <c r="B122" i="20"/>
  <c r="B123" i="20"/>
  <c r="B124" i="20"/>
  <c r="B125" i="20"/>
  <c r="B126" i="20"/>
  <c r="B127" i="20"/>
  <c r="B128" i="20"/>
  <c r="B129" i="20"/>
  <c r="B130" i="20"/>
  <c r="B131" i="20"/>
  <c r="B132" i="20"/>
  <c r="B133" i="20"/>
  <c r="B134" i="20"/>
  <c r="B137" i="20"/>
  <c r="B138" i="20"/>
  <c r="B139" i="20"/>
  <c r="B142" i="20"/>
  <c r="B8" i="20"/>
  <c r="B9" i="20"/>
  <c r="B10" i="20"/>
  <c r="B11" i="20"/>
  <c r="B12" i="20"/>
  <c r="B13" i="20"/>
  <c r="B14" i="20"/>
  <c r="B15" i="20"/>
  <c r="B16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4" i="20"/>
  <c r="B45" i="20"/>
  <c r="B46" i="20"/>
  <c r="B47" i="20"/>
  <c r="B48" i="20"/>
  <c r="B49" i="20"/>
  <c r="G173" i="19"/>
  <c r="G173" i="13"/>
  <c r="G9" i="13"/>
  <c r="G12" i="13"/>
  <c r="G17" i="13"/>
  <c r="G9" i="19"/>
  <c r="G12" i="19"/>
  <c r="G17" i="19"/>
  <c r="G174" i="19"/>
  <c r="O11" i="13"/>
  <c r="G106" i="19"/>
  <c r="G118" i="19"/>
  <c r="P9" i="19"/>
  <c r="P106" i="19"/>
  <c r="P8" i="19"/>
  <c r="P105" i="19"/>
  <c r="G111" i="19"/>
  <c r="G106" i="13"/>
  <c r="G118" i="13"/>
  <c r="O10" i="13"/>
  <c r="O106" i="13"/>
  <c r="O9" i="13"/>
  <c r="O105" i="13"/>
  <c r="G171" i="19"/>
  <c r="G170" i="19"/>
  <c r="G167" i="19"/>
  <c r="G166" i="19"/>
  <c r="G165" i="19"/>
  <c r="G164" i="19"/>
  <c r="G163" i="19"/>
  <c r="G162" i="19"/>
  <c r="G161" i="19"/>
  <c r="G160" i="19"/>
  <c r="G159" i="19"/>
  <c r="B159" i="19"/>
  <c r="B160" i="19"/>
  <c r="B161" i="19"/>
  <c r="B162" i="19"/>
  <c r="B163" i="19"/>
  <c r="B164" i="19"/>
  <c r="B165" i="19"/>
  <c r="B166" i="19"/>
  <c r="B167" i="19"/>
  <c r="B170" i="19"/>
  <c r="B171" i="19"/>
  <c r="G156" i="19"/>
  <c r="G155" i="19"/>
  <c r="G154" i="19"/>
  <c r="G153" i="19"/>
  <c r="G152" i="19"/>
  <c r="G151" i="19"/>
  <c r="G150" i="19"/>
  <c r="G149" i="19"/>
  <c r="G148" i="19"/>
  <c r="G147" i="19"/>
  <c r="G146" i="19"/>
  <c r="G145" i="19"/>
  <c r="G142" i="19"/>
  <c r="G143" i="19"/>
  <c r="G137" i="19"/>
  <c r="G138" i="19"/>
  <c r="G139" i="19"/>
  <c r="G140" i="19"/>
  <c r="G134" i="19"/>
  <c r="G133" i="19"/>
  <c r="G132" i="19"/>
  <c r="G131" i="19"/>
  <c r="G130" i="19"/>
  <c r="G129" i="19"/>
  <c r="G128" i="19"/>
  <c r="G127" i="19"/>
  <c r="G126" i="19"/>
  <c r="G125" i="19"/>
  <c r="G124" i="19"/>
  <c r="G123" i="19"/>
  <c r="G122" i="19"/>
  <c r="G121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7" i="19"/>
  <c r="B138" i="19"/>
  <c r="B139" i="19"/>
  <c r="B142" i="19"/>
  <c r="G120" i="19"/>
  <c r="G117" i="19"/>
  <c r="G116" i="19"/>
  <c r="G115" i="19"/>
  <c r="G114" i="19"/>
  <c r="G113" i="19"/>
  <c r="G112" i="19"/>
  <c r="G110" i="19"/>
  <c r="G109" i="19"/>
  <c r="G108" i="19"/>
  <c r="G107" i="19"/>
  <c r="G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49" i="19"/>
  <c r="G48" i="19"/>
  <c r="G47" i="19"/>
  <c r="G46" i="19"/>
  <c r="G45" i="19"/>
  <c r="G44" i="19"/>
  <c r="G41" i="19"/>
  <c r="G40" i="19"/>
  <c r="G39" i="19"/>
  <c r="G38" i="19"/>
  <c r="G37" i="19"/>
  <c r="G36" i="19"/>
  <c r="G35" i="19"/>
  <c r="G34" i="19"/>
  <c r="F33" i="19"/>
  <c r="G33" i="19"/>
  <c r="F32" i="19"/>
  <c r="G32" i="19"/>
  <c r="F31" i="19"/>
  <c r="G31" i="19"/>
  <c r="F30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6" i="19"/>
  <c r="G15" i="19"/>
  <c r="G14" i="19"/>
  <c r="G13" i="19"/>
  <c r="G11" i="19"/>
  <c r="G10" i="19"/>
  <c r="G8" i="19"/>
  <c r="B8" i="19"/>
  <c r="B9" i="19"/>
  <c r="B10" i="19"/>
  <c r="B11" i="19"/>
  <c r="B12" i="19"/>
  <c r="B13" i="19"/>
  <c r="B14" i="19"/>
  <c r="B15" i="19"/>
  <c r="B16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4" i="19"/>
  <c r="B45" i="19"/>
  <c r="B46" i="19"/>
  <c r="B47" i="19"/>
  <c r="B48" i="19"/>
  <c r="B49" i="19"/>
  <c r="G7" i="19"/>
  <c r="G172" i="19"/>
  <c r="G168" i="19"/>
  <c r="G157" i="19"/>
  <c r="G135" i="19"/>
  <c r="G50" i="19"/>
  <c r="G42" i="19"/>
  <c r="G175" i="19"/>
  <c r="G7" i="13"/>
  <c r="B8" i="13"/>
  <c r="B9" i="13"/>
  <c r="B10" i="13"/>
  <c r="B11" i="13"/>
  <c r="B12" i="13"/>
  <c r="B13" i="13"/>
  <c r="B14" i="13"/>
  <c r="B15" i="13"/>
  <c r="B16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4" i="13"/>
  <c r="B45" i="13"/>
  <c r="B46" i="13"/>
  <c r="B47" i="13"/>
  <c r="B48" i="13"/>
  <c r="B49" i="13"/>
  <c r="G8" i="13"/>
  <c r="G10" i="13"/>
  <c r="G11" i="13"/>
  <c r="G13" i="13"/>
  <c r="G14" i="13"/>
  <c r="G15" i="13"/>
  <c r="G16" i="13"/>
  <c r="G19" i="13"/>
  <c r="G20" i="13"/>
  <c r="G21" i="13"/>
  <c r="G22" i="13"/>
  <c r="G23" i="13"/>
  <c r="G24" i="13"/>
  <c r="G25" i="13"/>
  <c r="G26" i="13"/>
  <c r="G27" i="13"/>
  <c r="G28" i="13"/>
  <c r="G29" i="13"/>
  <c r="F30" i="13"/>
  <c r="G30" i="13"/>
  <c r="F31" i="13"/>
  <c r="G31" i="13"/>
  <c r="F32" i="13"/>
  <c r="G32" i="13"/>
  <c r="F33" i="13"/>
  <c r="G33" i="13"/>
  <c r="G34" i="13"/>
  <c r="G35" i="13"/>
  <c r="G36" i="13"/>
  <c r="G37" i="13"/>
  <c r="G38" i="13"/>
  <c r="G39" i="13"/>
  <c r="G40" i="13"/>
  <c r="G41" i="13"/>
  <c r="G44" i="13"/>
  <c r="G45" i="13"/>
  <c r="G46" i="13"/>
  <c r="G47" i="13"/>
  <c r="G48" i="13"/>
  <c r="G49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7" i="13"/>
  <c r="G108" i="13"/>
  <c r="G109" i="13"/>
  <c r="G110" i="13"/>
  <c r="G111" i="13"/>
  <c r="G112" i="13"/>
  <c r="G113" i="13"/>
  <c r="G114" i="13"/>
  <c r="G115" i="13"/>
  <c r="G116" i="13"/>
  <c r="G117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7" i="13"/>
  <c r="G138" i="13"/>
  <c r="G139" i="13"/>
  <c r="G142" i="13"/>
  <c r="G143" i="13"/>
  <c r="G145" i="13"/>
  <c r="G146" i="13"/>
  <c r="G147" i="13"/>
  <c r="G148" i="13"/>
  <c r="G149" i="13"/>
  <c r="G150" i="13"/>
  <c r="G151" i="13"/>
  <c r="G152" i="13"/>
  <c r="G153" i="13"/>
  <c r="G154" i="13"/>
  <c r="G155" i="13"/>
  <c r="G156" i="13"/>
  <c r="G159" i="13"/>
  <c r="G160" i="13"/>
  <c r="G161" i="13"/>
  <c r="G162" i="13"/>
  <c r="G163" i="13"/>
  <c r="G164" i="13"/>
  <c r="G165" i="13"/>
  <c r="G166" i="13"/>
  <c r="G167" i="13"/>
  <c r="G170" i="13"/>
  <c r="G171" i="13"/>
  <c r="B159" i="13"/>
  <c r="B160" i="13"/>
  <c r="B161" i="13"/>
  <c r="B162" i="13"/>
  <c r="B163" i="13"/>
  <c r="B164" i="13"/>
  <c r="B165" i="13"/>
  <c r="B166" i="13"/>
  <c r="B167" i="13"/>
  <c r="B170" i="13"/>
  <c r="B171" i="13"/>
  <c r="G140" i="13"/>
  <c r="G157" i="13"/>
  <c r="G42" i="13"/>
  <c r="G50" i="13"/>
  <c r="G168" i="13"/>
  <c r="G135" i="13"/>
  <c r="G172" i="13"/>
  <c r="G174" i="13"/>
  <c r="G175" i="13"/>
  <c r="J5" i="6"/>
  <c r="I5" i="6"/>
  <c r="I8" i="6"/>
  <c r="J5" i="5"/>
  <c r="I5" i="5"/>
  <c r="I8" i="5"/>
  <c r="J116" i="4"/>
  <c r="J113" i="4"/>
  <c r="I113" i="4"/>
  <c r="J112" i="4"/>
  <c r="I112" i="4"/>
  <c r="I115" i="4"/>
  <c r="J106" i="4"/>
  <c r="I106" i="4"/>
  <c r="F105" i="4"/>
  <c r="I105" i="4"/>
  <c r="J104" i="4"/>
  <c r="I104" i="4"/>
  <c r="J103" i="4"/>
  <c r="I103" i="4"/>
  <c r="J102" i="4"/>
  <c r="I102" i="4"/>
  <c r="J101" i="4"/>
  <c r="I101" i="4"/>
  <c r="J100" i="4"/>
  <c r="I100" i="4"/>
  <c r="J99" i="4"/>
  <c r="I99" i="4"/>
  <c r="J98" i="4"/>
  <c r="I98" i="4"/>
  <c r="J97" i="4"/>
  <c r="I97" i="4"/>
  <c r="J96" i="4"/>
  <c r="I96" i="4"/>
  <c r="F95" i="4"/>
  <c r="I95" i="4"/>
  <c r="J95" i="4"/>
  <c r="J94" i="4"/>
  <c r="I94" i="4"/>
  <c r="J93" i="4"/>
  <c r="I93" i="4"/>
  <c r="J92" i="4"/>
  <c r="I92" i="4"/>
  <c r="J91" i="4"/>
  <c r="I91" i="4"/>
  <c r="J90" i="4"/>
  <c r="I90" i="4"/>
  <c r="J89" i="4"/>
  <c r="I89" i="4"/>
  <c r="J88" i="4"/>
  <c r="I88" i="4"/>
  <c r="F87" i="4"/>
  <c r="J87" i="4"/>
  <c r="I87" i="4"/>
  <c r="J86" i="4"/>
  <c r="I86" i="4"/>
  <c r="J85" i="4"/>
  <c r="I85" i="4"/>
  <c r="J84" i="4"/>
  <c r="I84" i="4"/>
  <c r="J83" i="4"/>
  <c r="I83" i="4"/>
  <c r="J77" i="4"/>
  <c r="I77" i="4"/>
  <c r="J76" i="4"/>
  <c r="I76" i="4"/>
  <c r="J75" i="4"/>
  <c r="I75" i="4"/>
  <c r="J74" i="4"/>
  <c r="I74" i="4"/>
  <c r="J73" i="4"/>
  <c r="I73" i="4"/>
  <c r="J72" i="4"/>
  <c r="I72" i="4"/>
  <c r="J71" i="4"/>
  <c r="I71" i="4"/>
  <c r="J70" i="4"/>
  <c r="I70" i="4"/>
  <c r="F69" i="4"/>
  <c r="I69" i="4"/>
  <c r="F68" i="4"/>
  <c r="J68" i="4"/>
  <c r="I68" i="4"/>
  <c r="J67" i="4"/>
  <c r="I67" i="4"/>
  <c r="J66" i="4"/>
  <c r="I66" i="4"/>
  <c r="J65" i="4"/>
  <c r="I65" i="4"/>
  <c r="F64" i="4"/>
  <c r="I64" i="4"/>
  <c r="F63" i="4"/>
  <c r="J63" i="4"/>
  <c r="F62" i="4"/>
  <c r="I62" i="4"/>
  <c r="F61" i="4"/>
  <c r="J61" i="4"/>
  <c r="F60" i="4"/>
  <c r="I60" i="4"/>
  <c r="F59" i="4"/>
  <c r="J59" i="4"/>
  <c r="J58" i="4"/>
  <c r="I58" i="4"/>
  <c r="F57" i="4"/>
  <c r="I57" i="4"/>
  <c r="F56" i="4"/>
  <c r="J56" i="4"/>
  <c r="F55" i="4"/>
  <c r="I55" i="4"/>
  <c r="F54" i="4"/>
  <c r="J54" i="4"/>
  <c r="F53" i="4"/>
  <c r="I53" i="4"/>
  <c r="F52" i="4"/>
  <c r="J52" i="4"/>
  <c r="J51" i="4"/>
  <c r="I51" i="4"/>
  <c r="J50" i="4"/>
  <c r="I50" i="4"/>
  <c r="F49" i="4"/>
  <c r="I49" i="4"/>
  <c r="J48" i="4"/>
  <c r="I48" i="4"/>
  <c r="F47" i="4"/>
  <c r="J47" i="4"/>
  <c r="I47" i="4"/>
  <c r="J46" i="4"/>
  <c r="I46" i="4"/>
  <c r="F45" i="4"/>
  <c r="I45" i="4"/>
  <c r="J41" i="4"/>
  <c r="I41" i="4"/>
  <c r="J40" i="4"/>
  <c r="I40" i="4"/>
  <c r="J39" i="4"/>
  <c r="I39" i="4"/>
  <c r="J38" i="4"/>
  <c r="I38" i="4"/>
  <c r="F37" i="4"/>
  <c r="I37" i="4"/>
  <c r="F36" i="4"/>
  <c r="I36" i="4"/>
  <c r="F35" i="4"/>
  <c r="I35" i="4"/>
  <c r="J34" i="4"/>
  <c r="I34" i="4"/>
  <c r="J33" i="4"/>
  <c r="I33" i="4"/>
  <c r="F32" i="4"/>
  <c r="J32" i="4"/>
  <c r="F31" i="4"/>
  <c r="I31" i="4"/>
  <c r="F30" i="4"/>
  <c r="I30" i="4"/>
  <c r="J29" i="4"/>
  <c r="I29" i="4"/>
  <c r="J28" i="4"/>
  <c r="I28" i="4"/>
  <c r="J27" i="4"/>
  <c r="I27" i="4"/>
  <c r="J23" i="4"/>
  <c r="I23" i="4"/>
  <c r="J22" i="4"/>
  <c r="I22" i="4"/>
  <c r="J21" i="4"/>
  <c r="I21" i="4"/>
  <c r="J20" i="4"/>
  <c r="I20" i="4"/>
  <c r="F19" i="4"/>
  <c r="J19" i="4"/>
  <c r="J18" i="4"/>
  <c r="I18" i="4"/>
  <c r="F17" i="4"/>
  <c r="I17" i="4"/>
  <c r="J16" i="4"/>
  <c r="I16" i="4"/>
  <c r="J15" i="4"/>
  <c r="I15" i="4"/>
  <c r="J14" i="4"/>
  <c r="I14" i="4"/>
  <c r="J13" i="4"/>
  <c r="I13" i="4"/>
  <c r="J12" i="4"/>
  <c r="I12" i="4"/>
  <c r="F11" i="4"/>
  <c r="J11" i="4"/>
  <c r="J10" i="4"/>
  <c r="I10" i="4"/>
  <c r="J9" i="4"/>
  <c r="I9" i="4"/>
  <c r="J8" i="4"/>
  <c r="I8" i="4"/>
  <c r="J7" i="4"/>
  <c r="I7" i="4"/>
  <c r="J6" i="4"/>
  <c r="I6" i="4"/>
  <c r="J5" i="4"/>
  <c r="I5" i="4"/>
  <c r="J4" i="4"/>
  <c r="I4" i="4"/>
  <c r="J36" i="4"/>
  <c r="J69" i="4"/>
  <c r="I54" i="4"/>
  <c r="J57" i="4"/>
  <c r="I59" i="4"/>
  <c r="I11" i="4"/>
  <c r="I19" i="4"/>
  <c r="I24" i="4"/>
  <c r="J30" i="4"/>
  <c r="I63" i="4"/>
  <c r="J53" i="4"/>
  <c r="J31" i="4"/>
  <c r="J37" i="4"/>
  <c r="I52" i="4"/>
  <c r="I56" i="4"/>
  <c r="I61" i="4"/>
  <c r="I32" i="4"/>
  <c r="I42" i="4"/>
  <c r="J45" i="4"/>
  <c r="J60" i="4"/>
  <c r="J64" i="4"/>
  <c r="I107" i="4"/>
  <c r="J17" i="4"/>
  <c r="J35" i="4"/>
  <c r="J49" i="4"/>
  <c r="J55" i="4"/>
  <c r="J62" i="4"/>
  <c r="J105" i="4"/>
  <c r="I78" i="4"/>
  <c r="I119" i="4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7" i="13"/>
  <c r="B138" i="13"/>
  <c r="B139" i="13"/>
  <c r="B142" i="13"/>
</calcChain>
</file>

<file path=xl/sharedStrings.xml><?xml version="1.0" encoding="utf-8"?>
<sst xmlns="http://schemas.openxmlformats.org/spreadsheetml/2006/main" count="2637" uniqueCount="420">
  <si>
    <t>ANEXO I</t>
  </si>
  <si>
    <t>CAMPUS UNIVERSITÁRIO MINISTRO PETRÔNIO PORTELA</t>
  </si>
  <si>
    <t>TERESINA / PI</t>
  </si>
  <si>
    <t>CAMPUS UNIVERSITÁRIO MINISTRO PETRÔNIO PORTELLA EM TERESINA-PI</t>
  </si>
  <si>
    <t>CÓDIGOSINAPI</t>
  </si>
  <si>
    <t>ITEM</t>
  </si>
  <si>
    <t>DESCRIÇÃO</t>
  </si>
  <si>
    <t>UND</t>
  </si>
  <si>
    <t>QUANT. LICITADA</t>
  </si>
  <si>
    <t>P.UNT.</t>
  </si>
  <si>
    <t>VALOR A LICITAR</t>
  </si>
  <si>
    <t>M2</t>
  </si>
  <si>
    <t>ok</t>
  </si>
  <si>
    <t>M</t>
  </si>
  <si>
    <t>CALHA EM CHAPA DE ACO GALVANIZADO NUMERO 24, DESENVOLVIMENTO DE 50CM</t>
  </si>
  <si>
    <t>CHAPISCO APLICADO NO TETO, COM ROLO PARA TEXTURA ACRÍLICA. ARGAMASSA TRAÇO 1:4 E EMULSÃO POLIMÉRICA (ADESIVO) COM PREPARO MANUAL.</t>
  </si>
  <si>
    <t>FORRO EM PLACAS PRE-MOLDADAS DE GESSO LISO, BISOTADO, 60X60CM COM ESPESSURA CENTRAL 1,2CM E NAS BORDAS 3,0CM, INCLUSO FIXACAO COM ARAME E ESTRUTURA DE MADEIRA</t>
  </si>
  <si>
    <t>RECOLOCAÇÃO DE FORROS EM REGUA DE PVC E PERFIS, CONSIDERANDO REAPROVEITAMENTO DO MATERIAL</t>
  </si>
  <si>
    <t>IMUNIZACAO DE MADEIRAMENTO PARA COBERTURA UTILIZANDO CUPINICIDA INCOLOR</t>
  </si>
  <si>
    <t>CALHA DE BEIRAL, SEMICIRCULAR DE PVC, DIAMETRO 125 MM, INCLUINDO CABECEIRAS, EMENDAS, BOCAIS, SUPORTES E VEDACOES, EXCLUINDO CONDUTORES - FORNECIMENTO E COLOCACAO</t>
  </si>
  <si>
    <t>154,33; obs: corrigido</t>
  </si>
  <si>
    <t>19,88; obs: corrigido</t>
  </si>
  <si>
    <t>VALOR TOTAL GRUPO 01</t>
  </si>
  <si>
    <t>GUARDA-CORPO EM TUBO DE ACO GALVANIZADO 1 1/2"</t>
  </si>
  <si>
    <t>ESCADA TIPO MARINHEIRO EM ACO CA-50 9,52MM INCLUSO PINTURA COM FUNDO ANTICORROSIVO TIPO ZARCAO</t>
  </si>
  <si>
    <t>74072/002</t>
  </si>
  <si>
    <t>CORRIMAO EM TUBO ACO GALVANIZADO 2 1/2" COM BRACADEIRA</t>
  </si>
  <si>
    <t>73908/002</t>
  </si>
  <si>
    <t>CANTONEIRA DE ALUMINIO 1"X1, PARA PROTECAO DE QUINA DE PAREDE</t>
  </si>
  <si>
    <t>VIDRO LISO COMUM TRANSPARENTE, ESPESSURA 4MM</t>
  </si>
  <si>
    <t>VIDRO TEMPERADO INCOLOR, ESPESSURA 6MM, FORNECIMENTO E INSTALACAO, INCLUSIVE MASSA PARA VEDAÇÃO</t>
  </si>
  <si>
    <t>VIDRO TEMPERADO INCOLOR, ESPESSURA 8MM, FORNECIMENTO E INSTALACAO, INCLUSIVE MASSA PARA VEDAÇÃO</t>
  </si>
  <si>
    <t>VIDRO TEMPERADO INCOLOR, ESPESSURA 10MM, FORNECIMENTO E INSTALACAO, INCLUSIVE MASSA PARA VEDAÇÃO</t>
  </si>
  <si>
    <t>74125/002</t>
  </si>
  <si>
    <t>ESPELHO CRISTAL ESPESSURA 4MM, COM MOLDURA EM ALUMINIO E COMPENSADO 6MM PLASTIFICADO COLADO</t>
  </si>
  <si>
    <t>UN</t>
  </si>
  <si>
    <t>74068/002</t>
  </si>
  <si>
    <t>SERVIÇO COM FORNECIMENTO E REPOSIÇÃO DE FECHADURA DE EMBUTIR COMPLETA, PARA PORTAS EXTERNAS, PADRAO DE ACABAMENTO POPULAR, EM PORTAS DE MADEIRA</t>
  </si>
  <si>
    <t>74244/001</t>
  </si>
  <si>
    <t>ALAMBRADO PARA QUADRA POLIESPORTIVA, ESTRUTURADO POR TUBOS DE ACO GALVANIZADO, COM COSTURA, DIN 2440, DIAMETRO 2", COM TELA DE ARAME GALVANIZADO, FIO 14 BWG E MALHA QUADRADA 5X5CM</t>
  </si>
  <si>
    <t>73910/001 + 74068/006</t>
  </si>
  <si>
    <t>SERVIÇO COM FORNECIMENTO E REPOSIÇÃO DE PORTA DE MADEIRA COMPENSADA LISA PARA PINTURA, 0,60X2,10M, INCLUSO ADUELA 2A, ALIZAR 2A,  DOBRADICA E FECHADURA</t>
  </si>
  <si>
    <t>73910/003 + 74068/006</t>
  </si>
  <si>
    <t>SERVIÇO COM FORNECIMENTO E REPOSIÇÃO PORTA DE MADEIRA COMPENSADA LISA PARA PINTURA, 0,70X2,10M, INCLUSO ADUELA 2A, ALIZAR 2A, DOBRADICA E FECHADURA</t>
  </si>
  <si>
    <t>73910/005 + 74068/006</t>
  </si>
  <si>
    <t>SERVIÇO COM FORNECIMENTO E REPOSIÇÃO DE PORTA DE MADEIRA COMPENSADA LISA PARA PINTURA, 0,80X2,10M, INCLUSO ADUELA 2A, ALIZAR 2A, DOBRADICA E FECHADURA</t>
  </si>
  <si>
    <t>73910/010 + 74068/006</t>
  </si>
  <si>
    <t>SERVIÇO COM FORNECIMENTO E REPOSIÇÃO DE PORTA DE MADEIRA COMPENSADA LISA PARA PINTURA, 0,90X2,10M, INCLUSO ADUELA 1A, ALIZAR 1A E DOBRADICA COM ANEL E FECHADURA</t>
  </si>
  <si>
    <t>73910/008 + 74068/006</t>
  </si>
  <si>
    <t>SERVIÇO COM FORNECIMENTO E REPOSIÇÃO DE PORTA DE MADEIRA COMPENSADA LISA PARA PINTURA, 1,20X2,10M, 2 FOLHAS, INCLUSO ADUELA 2A, ALIZAR 2A, DOBRADICA  E FECHADURA</t>
  </si>
  <si>
    <t>SERVIÇO COM FORNECIMENTO E REPOSIÇÃO DE PORTA CORTA-FOGO COM BATENTE E BARRA ANTI-PÂNICO 0,90X2,10X0,04M  CONFORME NORMA DA ABNT (NBR 11.742)</t>
  </si>
  <si>
    <t>74071/002</t>
  </si>
  <si>
    <t>SERVIÇO COM FORNECIMENTO E REPOSIÇÃO DE PORTA DE ABRIR EM ALUMINIO TIPO VENEZIANA, PERFIL SERIE 25, COM GUARNICOES</t>
  </si>
  <si>
    <t>C1796</t>
  </si>
  <si>
    <t>SERVIÇO COM FORNECIMENTO E REPOSIÇÃO DE MOLA P/ PORTA TIPO COIMBRA (INCLUINDO FORNECIMENTO E COLOCAÇÃO)</t>
  </si>
  <si>
    <t>C1795</t>
  </si>
  <si>
    <t>SERVIÇO COM FORNECIMENTO E REPOSIÇÃO DE MOLA HIDRÁULICA P/PORTA DE VIDRO(INCLUINDO FORNECIMENTO E COLOCAÇÃO)</t>
  </si>
  <si>
    <t>74069/002</t>
  </si>
  <si>
    <t>SERVIÇO COM FORNECIMENTO E REPOSIÇÃO DE FECHADURA DE EMBUTIR COMPLETA, PARA PORTAS DE BANHEIRO, PADRAO DE ACABAMENTO SUPERIOR DE PORTA DE BOXES DE BANHEIRO, TIPO LIVRE-OCUPADO, PADRÃO ACABAMENTO SUPERIOR</t>
  </si>
  <si>
    <t>SERVIÇO COM FORNECIMENTO E REPOSIÇÃO DE FECHADURA DO TIPO TETRA</t>
  </si>
  <si>
    <t>73932/001</t>
  </si>
  <si>
    <t>SERVIÇO DE FORNECIMENTO E INSTALAÇÃO DE GRADES DE FERRO EM BARRA CHATA 3/16" PARAFUSADO A BUCHA METÁLICA TIPO PARABOLT</t>
  </si>
  <si>
    <t>MERCADO</t>
  </si>
  <si>
    <t>JOGO DE FERRAGENS CROMADAS PARA PORTA DE VIDRO TEMPERADO, UMA FOLHA COMPOSTO DE DOBRADICAS SUPERIOR E INFERIOR, TRINCO, FECHADURA, CONTRA FECHADURA COM CAPUCHINHO SEM MOLA E PUXADOR</t>
  </si>
  <si>
    <t>CONFECÇÃO DE ESTRUTURA METÁLICA</t>
  </si>
  <si>
    <t>SERVIÇOS EM SOLDA EM GERAL</t>
  </si>
  <si>
    <t>RECUPERAÇÃO DE PEÇA COM ESTOFADO</t>
  </si>
  <si>
    <t>PÇ</t>
  </si>
  <si>
    <t>74067/001</t>
  </si>
  <si>
    <t>JANELA DE CORRER EM ALUMINIO, COM QUATRO FOLHAS PARA VIDRO, DUAS FIXAS E DUAS MOVEIS, INCLUSO GUARNICAO E VIDRO LISO INCOLOR</t>
  </si>
  <si>
    <t>422,92; obs: corrigido</t>
  </si>
  <si>
    <t>74136/003</t>
  </si>
  <si>
    <t>FORNECIMENTO E COLOCAÇÃO PORTÃO INDUSTRIAL DE ENROLAR EM AÇO</t>
  </si>
  <si>
    <t>RETIRADA DE ESQUADRIAS METÁLICAS</t>
  </si>
  <si>
    <t>ESPELHO COMUM ESP. 4MM SEM MOLDURA C/ PARAFUSOS DE FIXAÇÃO</t>
  </si>
  <si>
    <t>GRUPO 03 - ESTRUTURAS E FUNDAÇÕES E VEDAÇÕES</t>
  </si>
  <si>
    <t>M3</t>
  </si>
  <si>
    <t>C2290</t>
  </si>
  <si>
    <t>SERVIÇO DE SONDAGEM À PERCUSSÃO P/RECONHECIMENTO DO SUBSOLO</t>
  </si>
  <si>
    <t>73937/001</t>
  </si>
  <si>
    <t>COBOGO DE CONCRETO (ELEMENTO VAZADO), 7X50X50CM, ASSENTADO COM ARGAMASSA TRACO 1:4 (CIMENTO E AREIA)</t>
  </si>
  <si>
    <t>73844/001</t>
  </si>
  <si>
    <t>MURO DE ARRIMO DE ALVENARIA DE PEDRA ARGAMASSADA</t>
  </si>
  <si>
    <t>ALVENARIA DE VEDAÇÃO DE BLOCOS VAZADOS DE CONCRETO DE 14X19X39CM (ESPESSURA 14CM) DE PAREDES COM ÁREA LÍQUIDA MAIOR OU IGUAL A 6M² SEM VÃOS E ARGAMASSA DE ASSENTAMENTO COM PREPARO MANUAL</t>
  </si>
  <si>
    <t>BANCADA DE GRANITO CINZA POLIDO PARA PIA DE COZINHA 1,50 X 0,60 M - FORNECIMENTO E INSTALAÇÃO.</t>
  </si>
  <si>
    <t>M²</t>
  </si>
  <si>
    <t>BANCADA DE GRANITO CINZA POLIDO PARA LAVATÓRIO 0,50 X 0,60 M - FORNECIMENTO E INSTALAÇÃO</t>
  </si>
  <si>
    <t>MÃO FRANCESA EM BARRA DE FERRO CHATO RETANGULAR 2" X 1/4", REFORÇADA, 40 X 30 CM</t>
  </si>
  <si>
    <t>VALOR TOTAL GRUPO 03</t>
  </si>
  <si>
    <t>GRUPO 04 - INSTALÇÕES ELÉTRICAS E TELEFONIA</t>
  </si>
  <si>
    <t>73831/007</t>
  </si>
  <si>
    <t>LAMPADA DE VAPOR DE SODIO DE 150WX220V - FORNECIMENTO E INSTALACAO</t>
  </si>
  <si>
    <t>73831/008</t>
  </si>
  <si>
    <t>LAMPADA DE VAPOR DE SODIO DE 250WX220V - FORNECIMENTO E INSTALACAO</t>
  </si>
  <si>
    <t>73831/009</t>
  </si>
  <si>
    <t>LAMPADA DE VAPOR DE SODIO DE 400WX220V - FORNECIMENTO E INSTALACAO</t>
  </si>
  <si>
    <t>74231/001</t>
  </si>
  <si>
    <t>LUMINARIA ABERTA PARA ILUMINACAO PUBLICA, PARA LAMPADA A VAPOR DE MERCURIO ATE 400W E MISTA ATE 500W, COM BRACO EM TUBO DE ACO GALV D=50MM PROJ HOR=2.500MM E PROJ VERT= 2.200MM, FORNECIMENTO E INSTALACAO</t>
  </si>
  <si>
    <t>74246/001</t>
  </si>
  <si>
    <t>REFLETOR RETANGULAR FECHADO COM LAMPADA VAPOR METALICO 400 W</t>
  </si>
  <si>
    <t>RELE FOTOELETRICO P/ COMANDO DE ILUMINACAO EXTERNA 220V/1000W - FORNECIMENTO E INSTALACAO</t>
  </si>
  <si>
    <t>BRACO P/ ILUMINACAO DE RUAS EM TUBO ACO GALV 1" COMP = 1,20M E INCLINACAO 25GRAUS EM RELACAO AO PLANO VERTICAL P/ FIXACAO EM POSTE OU PAREDE</t>
  </si>
  <si>
    <t>LUMINARIA FECHADA PARA ILUMINACAO PUBLICA - LAMPADAS DE 250/500W - FORNECIMENTO E INSTALACAO (EXCLUINDO LAMPADAS)</t>
  </si>
  <si>
    <t>LUMINARIA ESTANQUE - PROTECAO CONTRA AGUA, POEIRA OU IMPACTOS - TIPO AQUATIC PIAL OU EQUIVALENTE</t>
  </si>
  <si>
    <t>REATOR PARA LAMPADA VAPOR DE MERCURIO 125W USO EXTERNO</t>
  </si>
  <si>
    <t>REATOR PARA LAMPADA VAPOR DE MERCURIO 250W USO EXTERNO</t>
  </si>
  <si>
    <t>LAMPADA VAPOR METALICO 400W - FORNECIMENTO E INSTALACAO</t>
  </si>
  <si>
    <t>REATOR PARA LAMPADA FLUORESCENTE 2X40W PARTIDA RAPIDA FORNECIMENTO E INSTALACAO</t>
  </si>
  <si>
    <t>REATOR PARA LAMPADA FLUORESCENTE 1X40W PARTIDA RAPIDA FORNECIMENTO E INSTALACAO</t>
  </si>
  <si>
    <t>73769/002</t>
  </si>
  <si>
    <t>POSTE DE AÇO CONICO CONTÍNUO CURVO SIMPLES, FLANGEADO, COM JANELA DE INSPEÇÃO H=9M - FORNECIMENTO E INSTALACAO</t>
  </si>
  <si>
    <t>73769/003</t>
  </si>
  <si>
    <t>POSTE DE ACO CONICO CONTINUO CURVO DUPLO, FLANGEADO, COM JANELA DE INSPECAO H=9M - FORNECIMENTO E INSTALACAO</t>
  </si>
  <si>
    <t>73855/001</t>
  </si>
  <si>
    <t>CHUMBADOR DE AÇO PARA FIXAÇÃO DE POSTE DE ACO RETO OU CURVO 7 A 9M COM FLANGE - FORNECIMENTO E INSTALACAO</t>
  </si>
  <si>
    <t>73857/002</t>
  </si>
  <si>
    <t>TRANSFORMADOR DISTRIBUICAO 112,5KVA TRIFASICO 60HZ CLASSE 15KV IMERSO EM ÓLEO MINERAL FORNECIMENTO E INSTALACAO</t>
  </si>
  <si>
    <t>73857/003</t>
  </si>
  <si>
    <t>TRANSFORMADOR DISTRIBUICAO 150KVA TRIFASICO 60HZ CLASSE 15KV IMERSO EM ÓLEO MINERAL FORNECIMENTO E INSTALACAO</t>
  </si>
  <si>
    <t>73781/001</t>
  </si>
  <si>
    <t>MUFLA TERMINAL PRIMARIA UNIPOLAR USO INTERNO PARA CABO 35/120MM2, ISOLACAO 15/25KV EM EPR - BORRACHA DE SILICONE. FORNECIMENTO E INSTALACAO.</t>
  </si>
  <si>
    <t>73781/002</t>
  </si>
  <si>
    <t>ISOLADOR DE PINO TP HI-POT CILINDRICO CLASSE 15KV. FORNECIMENTO E INSTALACAO.</t>
  </si>
  <si>
    <t>73781/003</t>
  </si>
  <si>
    <t>ISOLADOR DE SUSPENSAO (DISCO) TP CAVILHA CLASSE 15KV - 6''. FORNECIMENTO E INSTALACAO.</t>
  </si>
  <si>
    <t>73767/002</t>
  </si>
  <si>
    <t>ALCA PRE-FORMADA DISTRIBUIÇÃO EM ACO RECOBERTO COM ALUMINIO PARA CABO 25MM2, ENCAPADO. FORNECIMENTO E INSTALAÇÃO.</t>
  </si>
  <si>
    <t>73767/001</t>
  </si>
  <si>
    <t>GRAMPO PARALELO EM ALUMINIO FUNDIDO OU ESTRUDADO DE 2 PARAFUSOS, PARA CABO DE 6 A 50 MM2, PASTA ANTIOXIDANTE. FORNEC E INSTALAÇÃO.</t>
  </si>
  <si>
    <t>73767/003</t>
  </si>
  <si>
    <t>LACO DE ROLDANA PRE-FORMADO ACO RECOBERTO DE ALUMINIO PARA CABO DE ALUMINIO NU BITOLA 25MM2 - FORNECIMENTO E COLOCACAO</t>
  </si>
  <si>
    <t>ARMACAO SECUNDARIA OU REX COMPLETA PARA QUATRO LINHAS-FORNECIMENTO E INSTALAÇÃO</t>
  </si>
  <si>
    <t>73782/002</t>
  </si>
  <si>
    <t>TERMINAL A PRESSAO REFORCADO PARA CONEXAO DE CABO DE COBRE A BARRA, CABO 50 E 70MM2 - FORNECIMENTO E INSTALACAO</t>
  </si>
  <si>
    <t>73782/003</t>
  </si>
  <si>
    <t>TERMINAL A PRESSAO REFORCADO PARA CONEXAO DE CABO DE COBRE A BARRA, CABO 95 E 120MM2 - FORNECIMENTO E INSTALACAO</t>
  </si>
  <si>
    <t>73782/004</t>
  </si>
  <si>
    <t>TERMINAL A PRESSAO REFORCADO PARA CONEXAO DE CABO DE COBRE A BARRA, CABO 150 E 185MM2 - FORNECIMENTO E INSTALACAO</t>
  </si>
  <si>
    <t>CONECTOR PARAFUSO FENDIDO SPLIT-BOLT - PARA CABO DE 16MM2 - FORNECIM</t>
  </si>
  <si>
    <t>CONECTOR PARAFUSO FENDIDO SPLIT-BOLT - PARA CABO DE 35MM2 - FORNECIM</t>
  </si>
  <si>
    <t>CONECTOR DE PARAFUSO FENDIDO EM LIGA DE COBRE COM SEPARADOR DE CABOS PARA CABO 50 MM2 - FORNECIMENTO E INSTALACAO</t>
  </si>
  <si>
    <t>74130/004</t>
  </si>
  <si>
    <t>DISJUNTOR TERMOMAGNETICO TRIPOLAR PADRAO NEMA (AMERICANO) 10 A 50A 240V, FORNECIMENTO E INSTALACAO</t>
  </si>
  <si>
    <t>74130/005</t>
  </si>
  <si>
    <t>DISJUNTOR TERMOMAGNETICO TRIPOLAR PADRAO NEMA (AMERICANO) 60 A 100A 240V, FORNECIMENTO E INSTALACAO</t>
  </si>
  <si>
    <t>74130/006</t>
  </si>
  <si>
    <t>DISJUNTOR TERMOMAGNETICO TRIPOLAR PADRAO NEMA (AMERICANO) 125 A 150A 240V, FORNECIMENTO E INSTALACAO</t>
  </si>
  <si>
    <t>74130/007</t>
  </si>
  <si>
    <t>DISJUNTOR TERMOMAGNETICO TRIPOLAR EM CAIXA MOLDADA 250A 600V, FORNECIMENTO E INSTALAÇÃO</t>
  </si>
  <si>
    <t>74130/008</t>
  </si>
  <si>
    <t>DISJUNTOR TERMOMAGNETICO TRIPOLAR EM CAIXA MOLDADA 300 A 400A 600V, FORNECIMENTO E INSTALAÇÃO</t>
  </si>
  <si>
    <t>74130/009</t>
  </si>
  <si>
    <t>DISJUNTOR TERMOMAGNETICO TRIPOLAR EM CAIXA MOLDADA 500 A 600A 600V, FORNECIMENTO E INSTALACAO</t>
  </si>
  <si>
    <t>74130/010</t>
  </si>
  <si>
    <t>DISJUNTOR TERMOMAGNETICO TRIPOLAR EM CAIXA MOLDADA 175 A 225A 240V, FORNECIMENTO E INSTALACAO</t>
  </si>
  <si>
    <t>74130/001</t>
  </si>
  <si>
    <t>DISJUNTOR TERMOMAGNETICO MONOPOLAR PADRAO NEMA (AMERICANO) 10 A 30A 240V, FORNECIMENTO E INSTALACAO</t>
  </si>
  <si>
    <t>74130/002</t>
  </si>
  <si>
    <t>DISJUNTOR TERMOMAGNETICO MONOPOLAR PADRAO NEMA (AMERICANO) 35 A 50A 240V, FORNECIMENTO E INSTALACAO</t>
  </si>
  <si>
    <t>QUADRO DE DISTRIBUICAO DE ENERGIA EM CHAPA DE ACO GALVANIZADO, PARA 12 DISJUNTORES TERMOMAGNETICOS MONOPOLARES, COM BARRAMENTO TRIFASICO E NEUTRO - FORNECIMENTO E INSTALACAO</t>
  </si>
  <si>
    <t>74131/004</t>
  </si>
  <si>
    <t>QUADRO DE DISTRIBUICAO DE ENERGIA DE EMBUTIR, EM CHAPA METALICA, PARA 18 DISJUNTORES TERMOMAGNETICOS MONOPOLARES, COM BARRAMENTO TRIFASICO E NEUTRO, FORNECIMENTO E INSTALACAO</t>
  </si>
  <si>
    <t>74131/005</t>
  </si>
  <si>
    <t>QUADRO DE DISTRIBUICAO DE ENERGIA DE EMBUTIR, EM CHAPA METALICA, PARA 24 DISJUNTORES TERMOMAGNETICOS MONOPOLARES, COM BARRAMENTO TRIFASICO E NEUTRO, FORNECIMENTO E INSTALACAO</t>
  </si>
  <si>
    <t>74131/006</t>
  </si>
  <si>
    <t>QUADRO DE DISTRIBUICAO DE ENERGIA DE EMBUTIR, EM CHAPA METALICA, PARA 32 DISJUNTORES TERMOMAGNETICOS MONOPOLARES, COM BARRAMENTO TRIFASICO E NEUTRO, FORNECIMENTO E INSTALACAO</t>
  </si>
  <si>
    <t>TOMADA 3P+T 30A/440V SEM PLACA - FORNECIMENTO E INSTALACAO</t>
  </si>
  <si>
    <t>INTERRUPTOR PULSADOR DE CAMPAINHA OU MINUTERIA 2A/250V C/ CAIXA - FORNECIMENTO E INSTALACAO</t>
  </si>
  <si>
    <t>73768/001</t>
  </si>
  <si>
    <t>FIO TELEFONICO FI 0,6MM, 2 CONDUTORES (USO INTERNO)- FORNECIMENTO E INSTALACAO</t>
  </si>
  <si>
    <t>CAIXA DE PASSAGEM PARA TELEFONE 10X10X5CM (SOBREPOR) FORNECIMENTO E INSTALACAO</t>
  </si>
  <si>
    <t>CAIXA DE PASSAGEM PARA TELEFONE 80X80X15CM (SOBREPOR) FORNECIMENTO E INSTALACAO</t>
  </si>
  <si>
    <t>CAIXA DE PASSAGEM PARA TELEFONE 150X150X15CM (SOBREPOR) FORNECIMENTO E INSTALACAO</t>
  </si>
  <si>
    <t>QUADRO DE DISTRIBUICAO PARA TELEFONE N.4, 60X60X12CM EM CHAPA METALICA, DE EMBUTIR, SEM ACESSORIOS, PADRAO TELEBRAS, FORNECIMENTO E INSTALACAO</t>
  </si>
  <si>
    <t>QUADRO DE DISTRIBUICAO PARA TELEFONE N.3, 40X40X12CM EM CHAPA METALICA, DE EMBUTIR, SEM ACESSORIOS, PADRAO TELEBRAS, FORNECIMENTO E INSTALACAO</t>
  </si>
  <si>
    <t>QUADRO DE DISTRIBUICAO PARA TELEFONE N.2, 20X20X12CM EM CHAPA METALICA, DE EMBUTIR, SEM ACESSORIOS, PADRAO TELEBRAS, FORNECIMENTO E INSTALACAO</t>
  </si>
  <si>
    <t>QUADRO DE DISTRIBUICAO PARA TELEFONE N.5, 80X80X12CM EM CHAPA METALICA, SEM ACESSORIOS, PADRAO TELEBRAS, FORNECIMENTO E INSTALACAO</t>
  </si>
  <si>
    <t>TAMPAO FOFO P/ CAIXA R2 PADRAO TELEBRAS COMPLETO - FORNECIMENTO E INSTALACAO</t>
  </si>
  <si>
    <t>TAMPAO FOFO P/ CAIXA R1 PADRAO TELEBRAS COMPLETO - FORNECIMENTO E INSTALACAO</t>
  </si>
  <si>
    <t>BOMBA CENTRIFUGA C/ MOTOR ELETRICO TRIFASICO 1CV</t>
  </si>
  <si>
    <t>BOMBA RECALQUE D'AGUA TRIFASICA 3,0 HP</t>
  </si>
  <si>
    <t>BOMBA RECALQUE D'AGUA DE ESTAGIOS TRIFASICA 2,0 HP</t>
  </si>
  <si>
    <t>BOMBA RECALQUE D'AGUA TRIFASICA 1,5HP</t>
  </si>
  <si>
    <t>CONTATOR TRIPOLAR I NOMINAL 12A - FORNECIMENTO E INSTALACAO INCLUSIVE ELETROTÉCNICO</t>
  </si>
  <si>
    <t>CONTATOR TRIPOLAR I NOMINAL 22A - FORNECIMENTO E INSTALACAO INCLUSIVE ELETROTÉCNICO</t>
  </si>
  <si>
    <t>CONTATOR TRIPOLAR I NOMINAL 36A - FORNECIMENTO E INSTALACAO INCLUSIVE ELETROTÉCNICO</t>
  </si>
  <si>
    <t>CONTATOR TRIPOLAR I NOMIMAL 94A - FORNECIMENTO E INSTALACAO INCLUSIVE ELETROTÉCNICO</t>
  </si>
  <si>
    <t>LAVATÓRIO LOUÇA BRANCA SUSPENSO, 29,5 X 39CM OU EQUIVALENTE, PADRÃO POPULAR, INCLUSO SIFÃO FLEXÍVEL EM PVC, VÁLVULA E ENGATE FLEXÍVEL 30CM EM PLÁSTICO E TORNEIRA CROMADA DE MESA, PADRÃO POPULAR - FORNECIMENTO E INSTALAÇÃO.</t>
  </si>
  <si>
    <t>VÁLVULA EM METAL CROMADO TIPO AMERICANA 3.1/2" X 1.1/2" PARA PIA - FORNECIMENTO E INSTALAÇÃO.</t>
  </si>
  <si>
    <t>VÁLVULA EM PLÁSTICO 1" PARA PIA, TANQUE OU LAVATÓRIO, COM OU SEM LADRÃO - FORNECIMENTO E INSTALAÇÃO.</t>
  </si>
  <si>
    <t>VASO SANITÁRIO SIFONADO COM CAIXA ACOPLADA LOUÇA BRANCA - PADRÃO MÉDIO, INCLUSO ENGATE FLEXÍVEL EM PLÁSTICO BRANCO, 1/2" X 40CM - FORNECIMENTO E INSTALAÇÃO.</t>
  </si>
  <si>
    <t>74234/001</t>
  </si>
  <si>
    <t>MICTORIO SIFONADO DE LOUCA BRANCA COM PERTENCES, COM REGISTRO DE PRESSÃO 1/2" COM CANOPLA CROMADA ACABAMENTO SIMPLES E CONJUNTO PARA FIXACAO - FORNECIMENTO E INSTALACAO</t>
  </si>
  <si>
    <t>REGISTRO DE PRESSÃO BRUTO, LATÃO, ROSCÁVEL, 1/2, COM ACABAMENTO E CANOPLA CROMADOS. FORNECIDO E INSTALADO EM RAMAL DE ÁGUA.</t>
  </si>
  <si>
    <t>73963/001</t>
  </si>
  <si>
    <t>74166/001</t>
  </si>
  <si>
    <t>CAIXA DE INSPEÇÃO EM CONCRETO PRÉ-MOLDADO DN 60MM COM TAMPA H= 60CM -FORNECIMENTO E INSTALACAO</t>
  </si>
  <si>
    <t>CUBA DE EMBUTIR OVAL EM LOUÇA BRANCA, 35 X 50CM OU EQUIVALENTE, INCLUSO VÁLVULA EM METAL CROMADO E SIFÃO FLEXÍVEL EM PVC - FORNECIMENTO E INSTALAÇÃO.</t>
  </si>
  <si>
    <t>TORNEIRA CROMADA TUBO MÓVEL, DE MESA, 1/2" OU 3/4", PARA PIA DE COZINHA, PADRÃO ALTO - FORNECIMENTO E INSTALAÇÃO.</t>
  </si>
  <si>
    <t>TORNEIRA CROMADA TUBO MÓVEL, DE PAREDE, 1/2" OU 3/4", PARA PIA DE COZINHA, PADRÃO MÉDIO - FORNECIMENTO E INSTALAÇÃO.</t>
  </si>
  <si>
    <t>264,70; obs: corrigido</t>
  </si>
  <si>
    <t>RALO SIFONADO, PVC, DN 100 X 40 MM, JUNTA SOLDÁVEL, FORNECIDO E INSTALADO EM RAMAL DE DESCARGA OU EM RAMAL DE ESGOTO SANITÁRIO.</t>
  </si>
  <si>
    <t>RALO SECO, PVC, DN 100 X 40 MM, JUNTA SOLDÁVEL, FORNECIDO E INSTALADO EM RAMAL DE DESCARGA OU EM RAMAL DE ESGOTO SANITÁRIO.</t>
  </si>
  <si>
    <t>CHP</t>
  </si>
  <si>
    <t>CHP - CAMINHAO C/GUINCHO 6T, MOTOR DIESEL 136HP, M. BENZ MOD L1214, MUNCK MOD, M 640/18, OU SIMILAR</t>
  </si>
  <si>
    <t>H</t>
  </si>
  <si>
    <t>226,55; obs: corrigido</t>
  </si>
  <si>
    <t>SERVIÇO DE MANUTENÇAO PREDIAL COM  FORNECIMENTO DE CONJUNTO COMPOSTO POR 5 LIXEIRAS COM TAMPA BASCULANTE, NAS CORES PADRONIZADAS DE COLETA SELETIVA: MARROM, VERMELHO, AZUL, AMARELO E VERDE. COM O ADESIVO PARA IDENTIFICAÇÃO DE COLETA SELETIVA: ORGÂNICO, PLÁSTICO, PAPEL, METAL E VIDRO. CAPACIDADE 50L (CADA LIXEIRA), MATERIAL DA LIXEIRA EM POLIETILENO E ESTRUTURA METÁLICA DE SUPORTE.</t>
  </si>
  <si>
    <t>73806/001</t>
  </si>
  <si>
    <t>LIMPEZA DE SUPERFICIES COM JATO DE ALTA PRESSAO DE AR E AGUA</t>
  </si>
  <si>
    <t>HIGIENIZAÇÃO CAIXA D'ÁGUA</t>
  </si>
  <si>
    <t>C4623</t>
  </si>
  <si>
    <t>PISO PODOTÁTIL INTERNO EM BORRACHA 30x30cm ASSENTAMENTO COM COLA VINIL (FORNECIMENTO E ASSENTAMENTO)</t>
  </si>
  <si>
    <t>C4624</t>
  </si>
  <si>
    <t>PISO PODOTÁTIL EXTERNO EM BORRACHA 30x30cm ASSENTAMENTO COM COLA VINIL (FORNECIMENTO E ASSENTAMENTO)</t>
  </si>
  <si>
    <t>73892/002</t>
  </si>
  <si>
    <t>73921/001</t>
  </si>
  <si>
    <t>SERVIÇO COM PISO EM PEDRA PORTUGUESA 50% BRANCA 50% PRETA, ASSENTADA SOBRE BASE DE SAIBRO, COM REJUNTAMENTO EM CIMENTO BRANCO</t>
  </si>
  <si>
    <t>73764/003</t>
  </si>
  <si>
    <t>PAVIMENTACAO EM BLOCOS DE CONCRETO SEXTAVADO, ESPESSURA 10 CM, COM JUNTA RÍGIDA, EM ARGAMASSA TRACO 1:4 (CIMENTO E AREIA) , ASSENTADOS SOBRE COLCHAO DE PO DE PEDRA, COM APOIO DE CAMINHÃO TOCO.</t>
  </si>
  <si>
    <t>73763/002</t>
  </si>
  <si>
    <t>SERVIÇO DE MEIO E SARJETA DE CONCRETO MOLDADO NO LOCAL, USINADO 15 MPA, COM 0,45 M BASE X 0,30 M ALTURA, REJUNTE EM ARGAMASSA TRAÇO 1:3,5 (CIMENTO E AREIA) I</t>
  </si>
  <si>
    <t>73789/001</t>
  </si>
  <si>
    <t>SERVIÇO DE  MEIO-FIO DE CONCRETO MOLDADO NO LOCAL, USINADO 15 MPA, COM 0,45 M ALTURA X 0,15 M BASE, REJUNTE EM ARGAMASSA TRACO 1:3,5 (CIMENTO E AREIA)</t>
  </si>
  <si>
    <t>74223/001</t>
  </si>
  <si>
    <t>C3449</t>
  </si>
  <si>
    <t>SERVIÇO COM REPOSIÇÃO DE MEIO FIO DE JARDIM PRÉ MOLDADO (0,07x0,30x1,00)m C/REJUNTAMENTO</t>
  </si>
  <si>
    <t>99,56; obs: corrigido</t>
  </si>
  <si>
    <t>PINTURA ACRILICA DE FAIXAS DE DEMARCACAO EM QUADRA POLIESPORTIVA, 5 CM DE LARGURA</t>
  </si>
  <si>
    <t>79,67; obs: corrigido</t>
  </si>
  <si>
    <t>75,77; obs: corrigido</t>
  </si>
  <si>
    <t>19,59; obs: corrigido</t>
  </si>
  <si>
    <t>SERVIÇO COM RASPAGEM DE PINTURA PVA</t>
  </si>
  <si>
    <t>SERVIÇO COM EMASSAMENTO COM MASSA LATEX PVA PARA AMBIENTES INTERNOS, DUAS DEMAOS</t>
  </si>
  <si>
    <t>74133/002</t>
  </si>
  <si>
    <t>SERVIÇO COM EMASSAMENTO COM MASSA A BASE OLEO EM PAREDES, DUAS DEMAOS</t>
  </si>
  <si>
    <t>74065/001</t>
  </si>
  <si>
    <t>SERVIÇO  COM PINTURA ESMALTE FOSCO PARA MADEIRA, DUAS DEMAOS, INCLUSO APARELHAMENTO COM FUNDO NIVELADOR BRANCO FOSCO</t>
  </si>
  <si>
    <t>SERVIÇO COM PINTURA EM VERNIZ SINTETICO BRILHANTE EM MADEIRA, TRES DEMAOS</t>
  </si>
  <si>
    <t>SERVIÇO DE PINTURA ESMALTE 2 DEMAOS C/1 DEMAO ZARCAO P/ESQUADRIA FERRO</t>
  </si>
  <si>
    <t>SERVIÇO DE REMOÇÃO DE PINTURA A BASE OLEO OU ESMALTE</t>
  </si>
  <si>
    <t>11,66; obs: corrigido</t>
  </si>
  <si>
    <t>14,87; obs: corrigido</t>
  </si>
  <si>
    <t>9,24; obs: corrigido</t>
  </si>
  <si>
    <t>73743/001</t>
  </si>
  <si>
    <t>VALOR TOTAL GRUPO 09</t>
  </si>
  <si>
    <t>3,87; obs: corrigido</t>
  </si>
  <si>
    <t>CHAPISCO APLICADO TANTO EM PILARES E VIGAS DE CONCRETO COMO EM ALVENARIAS DE PAREDES INTERNAS, COM COLHER DE PEDREIRO. ARGAMASSA TRAÇO 1:3 COM PREPARO EM BETONEIRA 400L.</t>
  </si>
  <si>
    <t>REVESTIMENTO CERÂMICO PARA PAREDES INTERNAS COM PLACAS TIPO GRÊS OU SEMI-GRÊS DE DIMENSÕES 20X20 CM APLICADAS EM AMBIENTES DE ÁREA MENOR QUE 5 M² NA ALTURA INTEIRA DAS PAREDES.</t>
  </si>
  <si>
    <t>REVESTIMENTO CERÂMICO PARA PAREDES INTERNAS COM PLACAS TIPO GRÊS OU SEMI-GRÊS DE DIMENSÕES 20X20 CM APLICADAS EM AMBIENTES DE ÁREA MAIOR QUE 5 M² NA ALTURA INTEIRA DAS PAREDES.</t>
  </si>
  <si>
    <t>REVESTIMENTO CERÂMICO PARA PISO COM PLACAS TIPO GRÊS DE DIMENSÕES 35X35 CM APLICADA EM AMBIENTES DE ÁREA MENOR QUE 5 M².</t>
  </si>
  <si>
    <t>REVESTIMENTO CERÂMICO PARA PISO COM PLACAS TIPO GRÊS DE DIMENSÕES 35X35 CM APLICADA EM AMBIENTES DE ÁREA ENTRE 5 M² E 10 M².</t>
  </si>
  <si>
    <t>REVESTIMENTO CERÂMICO PARA PISO COM PLACAS TIPO GRÊS DE DIMENSÕES 35X35 CM APLICADA EM AMBIENTES DE ÁREA MAIOR QUE 10 M².</t>
  </si>
  <si>
    <t>SERVIÇO COM REPOSIÇÃO DE PISO RUSTICO EM CONCRETO, ESPESSURA 7CM, COM JUNTAS ACRÍLICAS</t>
  </si>
  <si>
    <t>73922/002</t>
  </si>
  <si>
    <t>SERVIÇO COM FORNECIMENTO DE  PISO CIMENTADO LISO DESEMPENADO, TRACO 1:4 (CIMENTO E AREIA), ESPESSURA 2,5CM, PREPARO MANUAL</t>
  </si>
  <si>
    <t>SERVIÇO COM FORNECIMENTO DE PISO VINILICO SEMIFLEXIVEL PADRAO LISO, ESPESSURA 2MM, FIXADO COM COLA</t>
  </si>
  <si>
    <t>73876/001</t>
  </si>
  <si>
    <t>SERVIÇO COM PISO EM BORRACHA SINTETICA, PLURIGOMA, ESPESSURA 7MM, PASTILHADO, ASSENTADO EM COLA</t>
  </si>
  <si>
    <t>73801/001</t>
  </si>
  <si>
    <t>PISO INDUSTRIAL ALTA RESISTENCIA, ESPESSURA 12MM, INCLUSO JUNTAS DE DILATACAO PLASTICAS E POLIMENTO MECANIZADO</t>
  </si>
  <si>
    <t>C4001</t>
  </si>
  <si>
    <t>PISO EM GRANILITE, MARMORITE OU GRANITINA ESPESSURA 8 MM, INCLUSO JUNTAS DE DILATACAO PLASTICAS</t>
  </si>
  <si>
    <t>VALOR TOTAL GRUPO 10</t>
  </si>
  <si>
    <t>86,10; obs: corrigido</t>
  </si>
  <si>
    <t>SERVIÇO COM FORNECIMENTO E INSTALAÇÃO DE OUTDOOR 3,0 X 9,0m, EM PLACAS DE ZINCO COM ARMAÇÃO DE SARRAFOS DE MADEIRA E SUPORTE COM PONTALETES DE MADEIRA MISTA 6,0m FIXADOS NO SOLO E APLICAÇÃO DE VERNIZ.</t>
  </si>
  <si>
    <t>SERVIÇO COM MANUTENÇÃO DE OUTDOOR 3,0X9,0m, INCLUINDO RECUPERAÇÃO DE PLACAS DE ZINCO E SUPORTE COM PONTALETES DE MADEIRA MISTA 6,0m E APLICAÇÃO DE VERNIZ</t>
  </si>
  <si>
    <t>C3353</t>
  </si>
  <si>
    <t>CONFECÇÃO E INSTALAÇÃO DE PLACA DE REGULAMENTAÇÃO/ ADVERTÊNCIA REFLETIVA EM ACO GALVANIZADO E SUPORTE EM ESTRUTURA DE FERRO.</t>
  </si>
  <si>
    <t>C4626</t>
  </si>
  <si>
    <t>FORNECIMENTO E INSTALAÇÃO DE PLACA EM ALUMÍNIO 15X30CM C/ VINIL APLICADO EM 1 FACE E FIXAÇÃO COM FITA DUPLA FACE (FORNECIMENTO E MONTAGEM)</t>
  </si>
  <si>
    <t>C4648</t>
  </si>
  <si>
    <t>FORNECIMENTO E INSTALAÇÃO DE PLACA DE IDENTIFICAÇÃO DE AMBIENTE COM BRAILLE PARA SINALIZAÇÃO TÁTIL</t>
  </si>
  <si>
    <t>C4644</t>
  </si>
  <si>
    <t>FORNECIMENTO E MONTAGEM DE BOTÕES EM BRAILLE COM SINALIZAÇÃO SONORA</t>
  </si>
  <si>
    <t>CJ</t>
  </si>
  <si>
    <t>C4649</t>
  </si>
  <si>
    <t>SINALIZAÇÃO PARA EXTINTOR</t>
  </si>
  <si>
    <t>C4629</t>
  </si>
  <si>
    <t>PLACA DE INAUGURAÇÃO EM AÇO ESCOVADO C/ APLICAÇÃO EM 1 FACE EM VINIL E FUNDO C/ PINTURA EM ESMALTE SINTÉTICO PRETO FOSCO (FORNECIMENTO E MONTAGEM)</t>
  </si>
  <si>
    <t>74039/001</t>
  </si>
  <si>
    <t>CERCA COM MOUROES DE MADEIRA ROLICA, DIAMETRO 11CM, ESPACAMENTO DE 2M,
ALTURA LIVRE DE 1M, CRAVADOS 0,5M, COM 5 FIOS DE ARAME FARPADO Nº 14
CLASSE 250</t>
  </si>
  <si>
    <t>74142/001</t>
  </si>
  <si>
    <t>CERCA COM MOUROES DE CONCRETO, RETO, ESPACAMENTO DE 3M, CRAVADOS 0,5M, COM 4 FIOS DE ARAME FARPADO Nº 14 CLASSE 250</t>
  </si>
  <si>
    <t>m²</t>
  </si>
  <si>
    <t>LICITANTE</t>
  </si>
  <si>
    <t>P.UNT.UFPI</t>
  </si>
  <si>
    <t>P.UNT.EMPRESA</t>
  </si>
  <si>
    <t>VALOR TOTAL DA EMPRESA</t>
  </si>
  <si>
    <t>GRUPO 01</t>
  </si>
  <si>
    <t>JES</t>
  </si>
  <si>
    <t>und</t>
  </si>
  <si>
    <t>73910/007 + 74068/006</t>
  </si>
  <si>
    <t>SERVIÇO COM FORNECIMENTO E REPOSIÇÃO DE PORTA DE MADEIRA COMPENSADA LISA PARA PINTURA, 1,00X2,10M,, INCLUSO ADUELA 1A, ALIZAR 1A E DOBRADICA COM ANEL E FECHADURA</t>
  </si>
  <si>
    <t>C3544</t>
  </si>
  <si>
    <t>SERVIÇO COM MANUTENÇÃO EM PORTAS DE FERRO E JANELAS, TIPO COM GRADE, CHAPA E VIDRO (PADRÃO UFPI), INCLUINDO SOLDAS, PINTURA ESMALTE 2 DEMAOS C/1 DEMAO ZARCAO P/ESQUADRIA FERRO</t>
  </si>
  <si>
    <t>m2</t>
  </si>
  <si>
    <t>73933/001</t>
  </si>
  <si>
    <t>SERVIÇO DE FORNECIMENTO E REPOSIÇÃO DE PORTAS E JANELAS DE FERRO ABRIR TIPO GRADE COM CHAPA E VIDRO (PADRÃO UFPI) INCUINDO FERRAGENS</t>
  </si>
  <si>
    <t>74068/005</t>
  </si>
  <si>
    <t>SERVIÇO COM FORNECIMENTO E REPOSIÇÃO DE FECHADURA DE SOBREPOR PARA PORTAS EXTERNAS, FERRO PINTADO COM MACANETA, EM PORTAS DE FERRO</t>
  </si>
  <si>
    <t>74047/004</t>
  </si>
  <si>
    <t>SERVIÇO COM FORNECIMENTO E REPOSIÇÃO DE DOBRADICA LATAO CROMADO 3 X 2 1/2"COM PARAFUSOS</t>
  </si>
  <si>
    <t>SERVIÇO DE FORNECIMENTO E  INSTALAÇÃO DE JANELA ALUMINIO DE CORRER, 2 FOLHAS PARA VIDRO, SEM BANDEIRA, LINHA 25</t>
  </si>
  <si>
    <t>GRUPO 09</t>
  </si>
  <si>
    <t>73955/002</t>
  </si>
  <si>
    <t>m²</t>
  </si>
  <si>
    <t>SERVIÇO COM PINTURA VERNIZ SINTETICO BRILHANTE EM SUPERFICIE DE CONCRETO OU TIJOLO APARENTE, DUAS DEMÃOS</t>
  </si>
  <si>
    <t>SERVIÇO COM PINTURA COM TINTA ACRILICA PARA PISO EM QUADRAS POLIESPORTIVAS</t>
  </si>
  <si>
    <t>SERVIÇO DE MANUTENÇÃO PREDIAL COM FORNECIMENTO E PINTURA A CAL 2 DEMÃOS C/ FIXADOR</t>
  </si>
  <si>
    <t>SERVIÇO DE MANUTENÇÃO PREDIAL COM FORNECIMENTO E APLICAÇÃO DE PELICULA JATEADA</t>
  </si>
  <si>
    <t>SERVIÇO DE MANUTENÇÃO PREDIAL COM FORNECIMENTO E APLICAÇÃO DE PELICULA FUMÊ 60%</t>
  </si>
  <si>
    <t>GRUPO 10</t>
  </si>
  <si>
    <t>73758/001</t>
  </si>
  <si>
    <t>SERVIÇO DE LEVANTAMENTO SEÇÃO TRANSVERSAL C/ NIVEL TERRENO NÃO (MEDIDO P/ M SEÇÃO), INCLUSIVE NIVELADOR, AUXILIAR DE CÁLCULO TOPOGRÁFICO E DESENHISTA</t>
  </si>
  <si>
    <t>m</t>
  </si>
  <si>
    <t>MEIO-FIO (GUIA) DE CONCRETO PRE-MOLDADO, DIMENSÕES 12X15X30X100CM (FACE SUPERIORXFACE INFERIORXALTURAXCOMPRIMENTO),REJUNTADO C/ARGAMASSA 1:4
CIMENTO:AREIA, INCLUINDO ESCAVAÇÃO E REATERRO.</t>
  </si>
  <si>
    <t>74223/002</t>
  </si>
  <si>
    <t>SERVIÇO COM REPOSIÇÃO DE MEIO FIO DE CARIRI, COM 0,40M DE ALTURA, REJUNTADO</t>
  </si>
  <si>
    <t>73829/001</t>
  </si>
  <si>
    <t>SERVIÇO COM FORNECIMENTO DE PISO EM CERAMICA ESMALTADA 1A PEI-V, PADRAO MEDIO, ASSENTADA COM ARGAMASSA DE CIMENTO E AREIA PREPARO MANUAL, REJUNTE C/ CIMENTO BRANCO</t>
  </si>
  <si>
    <t>SERVIÇO COM DEMOLIÇÃO DE PISO GRANILITE</t>
  </si>
  <si>
    <t>PISO GRANILITE ESPESSURA 12MM, INCLUSO JUNTAS DE DILATACAO PLASTICAS E POLIMENTO MECANIZADO</t>
  </si>
  <si>
    <t>SERVIÇO COM APLICAÇÃO DE RODAPÉ DE GRANITO H=10 CM</t>
  </si>
  <si>
    <t>73920/001</t>
  </si>
  <si>
    <t>SERVIÇO COM REGULARIZACAO DE PISO/BASE EM ARGAMASSA TRACO 1:3 (CIMENTO E AREIA), ESPESSURA 2,0CM, PREPARO MANUAL</t>
  </si>
  <si>
    <t>SERVIÇO COM REPOSIÇÃO DE LASTRO DE CONCRETO TRACO 1:3:5, ESPESSURA 7CM, PREPARO MECANICO</t>
  </si>
  <si>
    <t>FORNECIMENTO E EXECUÇÃO DE PAVIMENTACAO EM PARALELEPIPEDO SOBRE COLCHAO DE AREIA 10CM, REJUNTADO 
COM AREIA</t>
  </si>
  <si>
    <t>IMPRIMACAO DE BASE DE PAVIMENTACAO COM EMULSAO CM-30 M2 3,18</t>
  </si>
  <si>
    <t>TRATAMENTO SUPERFICIAL DUPLO - TSD, COM EMULSAO RR-2C INCLUSIVE CAPA SELANTE</t>
  </si>
  <si>
    <t>FABRICAÇÃO E APLICAÇÃO DE CONCRETO BETUMINOSO USINADO A QUENTE(CBUQ),CAP 50/70, EXCLUSIVE TRANSPORTE</t>
  </si>
  <si>
    <t>ton</t>
  </si>
  <si>
    <t>SERVIÇO COM APLICAÇÃO DE LAMA ASFALTICA GROSSA COM EMULSAO RL-1C</t>
  </si>
  <si>
    <t>C1477</t>
  </si>
  <si>
    <t>FORNECIMENTO E INSTALAÇÃO DE EXAUSTOR ELÉTRICO TIPO DOMICILIAR</t>
  </si>
  <si>
    <t>BOMBA SUBMERSA – TERESINA – CAMPUS MINISTRO PETRONIO PORTELA</t>
  </si>
  <si>
    <t>VALOR LICITADO</t>
  </si>
  <si>
    <t>GRUPO 13</t>
  </si>
  <si>
    <t>SERVIÇO DE SUBSTITUIÇÃO DE VIDROS DE BLINDEX E OUTROS</t>
  </si>
  <si>
    <t>TROCA DE DOBRADIÇAS DE PORTA DE VIDRO</t>
  </si>
  <si>
    <t>TROCA DE FERRAGENS EM GERAL PARA VIDROS</t>
  </si>
  <si>
    <t>INSTALAÇÃO DE CALHA EM PVC</t>
  </si>
  <si>
    <t>INSTALAÇÃO DE CALHA EM ZINCO</t>
  </si>
  <si>
    <t>CONSTRUÇÃO E REPARO EM POÇO DE VISITA DE REDE DE ESGOTO</t>
  </si>
  <si>
    <t>74206/001</t>
  </si>
  <si>
    <t>CONSTRUÇÃO E REPARO EM POÇO DE VISITA DE ALVENARIA DE REDE DE ESGOTO</t>
  </si>
  <si>
    <t>REPARO EM PORTA DE CORRER</t>
  </si>
  <si>
    <t>SUBSTITUIÇÃO DE ROLDANAS DE 2.1/2''</t>
  </si>
  <si>
    <t>SUBSTITUIÇÃO DE DOBRADIÇA INDUSTRIAL EM PORTÃO</t>
  </si>
  <si>
    <t>SUBSTITUIÇÃO PEÇA DE METALON PARA FORRO (6 METROS)</t>
  </si>
  <si>
    <t>SUBSTITUIÇÃO DE PEÇA DE PVC PARA FORRO (8M X 20CM)</t>
  </si>
  <si>
    <t>SUBSTITUIÇÃO DE PEÇA DE GESSO PARA FORRO (60CM X 60CM)</t>
  </si>
  <si>
    <t>SUBSTITUIÇÃO DE ARMARIO EMBUTIDO EM PAREDE</t>
  </si>
  <si>
    <t>TROCA DE DOBRADIÇAS PARA ARMÁRIO</t>
  </si>
  <si>
    <t>TROCA DE FECHADURA PARA ARMÁRIO</t>
  </si>
  <si>
    <t>RETELHAMENTOS DE UNIDADES ELEVADAS</t>
  </si>
  <si>
    <t>RECUPERAÇÃO DE COBERTURA EM TELHA DE ZINCO ANTI-TÉRMICA</t>
  </si>
  <si>
    <t>KL</t>
  </si>
  <si>
    <t>SERVIÇOS DE ANÁLISES DA QUALIDADE DA ÁGUA DA UFPI</t>
  </si>
  <si>
    <t>SERVIÇO DE MANUTENÇÃO PREDIAL COM FORNECIMENTO DE TIMER TEMPORIZADOR DIGITAL 220 V P/ LIGAR E DESLIGAR APARELHOS.</t>
  </si>
  <si>
    <t>VALOR TOTAL GRUPO 13</t>
  </si>
  <si>
    <t>SERVIÇOS DIVERSOS / CAMPUS UNIVERSITÁRIO MINISTRO PETRÔNIO PORTELLA EM TERESINA-PI</t>
  </si>
  <si>
    <t>GRUPO 14</t>
  </si>
  <si>
    <t>VALOR TOTAL GRUPO 14</t>
  </si>
  <si>
    <t>VALOR TOTAL PREGÃO</t>
  </si>
  <si>
    <t>TOTAL</t>
  </si>
  <si>
    <t>CANINDE</t>
  </si>
  <si>
    <t>GRUPO 07</t>
  </si>
  <si>
    <t>ALTASMIDIAS</t>
  </si>
  <si>
    <t>FORNECIMENTO E INSTALÇÃO DE CAIXA D´ÁGUA EM POLIETILENO, 1000 LITROS, COM ACESSÓRIOS</t>
  </si>
  <si>
    <t>FORNECIMENTO E INSTALÇÃO DE CAIXA D´AGUA EM POLIETILENO, 500 LITROS, COM ACESSÓRIOS</t>
  </si>
  <si>
    <t>PRELIMINARES</t>
  </si>
  <si>
    <t>REVESTIMENTOS</t>
  </si>
  <si>
    <t>VALOR TOTAL</t>
  </si>
  <si>
    <t>PINTURA</t>
  </si>
  <si>
    <t>SERVIÇO DE APLICACAO DE TINTA A BASE DE EPOXI SOBRE PISO</t>
  </si>
  <si>
    <t>SERVIÇO DE APLICAÇÃO MANUAL DE PINTURA COM TINTA LÁTEX PVA EM PAREDES, DUAS DEMÃO</t>
  </si>
  <si>
    <t>SERVIÇO DE APLICAÇÃO MANUAL DE PINTURA COM TINTA LÁTEX PVA EM TETO, DUAS DEMÃOS.</t>
  </si>
  <si>
    <t>SERVIÇO DE APLICAÇÃO MANUAL DE FUNDO SELADOR ACRÍLICO EM PANOS COM PRESENÇA DE VÃOS DE EDIFÍCIOS DE MÚLTIPLOS PAVIMENTOS.</t>
  </si>
  <si>
    <t>SERVIÇO DE APLICAÇÃO MANUAL DE FUNDO SELADOR ACRÍLICO EM PAREDES EXTERNAS DE CASAS.</t>
  </si>
  <si>
    <t>SERVIÇO DE APLICAÇÃO MANUAL DE PINTURA COM TINTA TEXTURIZADA ACRÍLICA EM PANOS COM PRESENÇA DE VÃOS DE EDIFÍCIOS DE MÚLTIPLOS PAVIMENTOS, UMA COR.</t>
  </si>
  <si>
    <t>SERVIÇO DE APLICAÇÃO MANUAL DE PINTURA COM TINTA TEXTURIZADA ACRÍLICA EM PAREDES EXTERNAS DE CASAS, UMA COR.</t>
  </si>
  <si>
    <t>SERVIÇO DE FORNECIMENTO E ASSENTAMENTO DE PISO TIPO PEDRA SÃO TOMÉ</t>
  </si>
  <si>
    <t>MEIO AMBIENTE</t>
  </si>
  <si>
    <t>MÁQUINAS</t>
  </si>
  <si>
    <t>SERVIÇO COM CAMINHAO BASCULANTE, 6M3,12T - 162HP (VU=5ANOS) - CHP DIURNO</t>
  </si>
  <si>
    <t>SERVIÇO COM TRATOR DE ESTEIRAS, POTÊNCIA 347 HP, PESO OPERACIONAL 38,5 T, COM LÂMINA 8,70 M3 - CHP DIURNO.</t>
  </si>
  <si>
    <t>SERVIÇO COM CUSTO HORARIO PRODUTIVO DIURNO - CAMINHAO CARROCERIA MERCEDES BENZ - 1418/48 184 HP</t>
  </si>
  <si>
    <t>C0BERTURA</t>
  </si>
  <si>
    <t>ESQUADRIAS</t>
  </si>
  <si>
    <t>TELHAMENTO COM TELHA ESTRUTURAL DE FIBROCIMENTO E= 6 MM, COM ATÉ 2 ÁGUAS, INCLUSO IÇAMENTO. AF_06/2016</t>
  </si>
  <si>
    <t>CUMEEIRA E ESPIGÃO PARA TELHA CERÂMICA EMBOÇADA COM ARGAMASSA TRAÇO 1:2:9 (CIMENTO, CAL E AREIA), PARA TELHADOS COM MAIS DE 2 ÁGUAS, INCLUSO TRANSPORTE VERTICAL. AF_06/2016</t>
  </si>
  <si>
    <t>RUFO EM CHAPA DE AÇO GALVANIZADO NÚMERO 24, CORTE DE 25 CM, INCLUSO TRANSPORTE VERTICAL. AF_06/2016</t>
  </si>
  <si>
    <t>RECOLOCACAO DE TELHAS CERAMICAS TIPO FRANCESA, CONSIDERANDO REAPROVEITAMENTO DE MATERIAL</t>
  </si>
  <si>
    <t>PREÇO DE REFERÊNCIA</t>
  </si>
  <si>
    <t>SINAPI 02/2019 DESONERADO</t>
  </si>
  <si>
    <t>DOBRADICA EM AÇO/FERRO, 3" X 21/2", CROMADO OU ZINCADO, TAMPA BOLA COM PARAFUSOS</t>
  </si>
  <si>
    <t>74047/002</t>
  </si>
  <si>
    <t>90820 + 90804</t>
  </si>
  <si>
    <t>90821 + 90806</t>
  </si>
  <si>
    <t>SERVIÇO COM FORNECIMENTO E INSTALAÇÃO DE PORTA DE MADEIRA COMPENSADA LISA PARA PINTURA, 0,60X2,10M, INCLUSO ADUELA 2A, ALIZAR 2A,  DOBRADICA E FECHADURA</t>
  </si>
  <si>
    <t>SERVIÇO COM FORNECIMENTO E INSTALAÇÃO PORTA DE MADEIRA COMPENSADA LISA PARA PINTURA, 0,70X2,10M, INCLUSO ADUELA 2A, ALIZAR 2A, DOBRADICA E FECHADURA</t>
  </si>
  <si>
    <t>90822 + 90816</t>
  </si>
  <si>
    <t>90823 + 90818</t>
  </si>
  <si>
    <t>SERVIÇO COM FORNECIMENTO E REPOSIÇÃO DE FECHADURA DE EMBUTIR COMPLETA, PADRAO DE ACABAMENTO MÉDIO</t>
  </si>
  <si>
    <t>NOTAS IMPORTANTES</t>
  </si>
  <si>
    <t>FLORIANO / PI</t>
  </si>
  <si>
    <t>CAMPUS UNIVERSITÁRIO MINISTRO AMILCA FERREIRA SOBRAL</t>
  </si>
  <si>
    <t>CAMPUS UNIVERSITÁRIO PROFESSORA CINOBELINA ELVAS</t>
  </si>
  <si>
    <t>CAMPUS UNIVERSITÁRIO SENADOR HELVIDIO NUNES DE BARROS</t>
  </si>
  <si>
    <t>CAMPUS UNIVERSITÁRIO MINISTRO REIS VELOSO</t>
  </si>
  <si>
    <t>GRUPO 5 - INSTALAÇÕES HIDROSANITÁRIA</t>
  </si>
  <si>
    <t>CUSTO TOTAL GERAL</t>
  </si>
  <si>
    <t>BDI (26,00%)</t>
  </si>
  <si>
    <t>PREÇO TOTAL GERAL</t>
  </si>
  <si>
    <t>BOM JESUS / PI</t>
  </si>
  <si>
    <t>PICOS / PI</t>
  </si>
  <si>
    <t>PARNAÍBA / PI</t>
  </si>
  <si>
    <t>ANEXO V</t>
  </si>
  <si>
    <t>CAIXA DE PASSAGEM PARA TELEFONE 15X15X10CM (SOBREPOR), FORNECIMENTO E INSTALACAO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</si>
</sst>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* #,##0.00_-;\-* #,##0.00_-;_-* \-??_-;_-@_-"/>
    <numFmt numFmtId="166" formatCode="_-* #,##0.000000_-;\-* #,##0.000000_-;_-* &quot;-&quot;??_-;_-@_-"/>
    <numFmt numFmtId="167" formatCode="_-* #,##0.0_-;\-* #,##0.0_-;_-* &quot;-&quot;??????_-;_-@_-"/>
    <numFmt numFmtId="169" formatCode="_-* #,##0.00_-;\-* #,##0.00_-;_-* &quot;-&quot;??????_-;_-@_-"/>
  </numFmts>
  <fonts count="20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2"/>
      <color rgb="FFFF0000"/>
      <name val="Arial"/>
      <family val="2"/>
      <charset val="1"/>
    </font>
    <font>
      <i/>
      <sz val="24"/>
      <name val="Arial"/>
      <family val="2"/>
      <charset val="1"/>
    </font>
    <font>
      <b/>
      <sz val="14"/>
      <name val="Arial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</font>
    <font>
      <sz val="10"/>
      <color rgb="FFFF0000"/>
      <name val="Arial"/>
      <family val="2"/>
      <charset val="1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  <font>
      <sz val="14"/>
      <name val="Arial"/>
      <family val="2"/>
      <charset val="1"/>
    </font>
    <font>
      <sz val="16"/>
      <name val="Arial"/>
      <family val="2"/>
      <charset val="1"/>
    </font>
    <font>
      <b/>
      <sz val="16"/>
      <name val="Arial"/>
    </font>
    <font>
      <sz val="18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D9D9D9"/>
        <bgColor rgb="FFD7E4BD"/>
      </patternFill>
    </fill>
    <fill>
      <patternFill patternType="solid">
        <fgColor rgb="FFBFBFBF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7E4BD"/>
        <bgColor rgb="FFD9D9D9"/>
      </patternFill>
    </fill>
    <fill>
      <patternFill patternType="solid">
        <fgColor rgb="FFFF0000"/>
        <bgColor rgb="FF993300"/>
      </patternFill>
    </fill>
    <fill>
      <patternFill patternType="solid">
        <fgColor theme="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">
    <xf numFmtId="0" fontId="0" fillId="0" borderId="0"/>
    <xf numFmtId="164" fontId="7" fillId="0" borderId="0" applyBorder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5" borderId="0" xfId="0" applyFill="1" applyAlignment="1">
      <alignment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4" fontId="2" fillId="0" borderId="0" xfId="1" applyNumberFormat="1" applyFont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horizontal="right" vertical="center" wrapText="1"/>
    </xf>
    <xf numFmtId="164" fontId="2" fillId="0" borderId="1" xfId="1" applyFont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right" vertical="center" wrapText="1"/>
    </xf>
    <xf numFmtId="164" fontId="2" fillId="0" borderId="1" xfId="1" applyFont="1" applyBorder="1" applyAlignment="1">
      <alignment vertical="center" wrapText="1"/>
    </xf>
    <xf numFmtId="164" fontId="2" fillId="4" borderId="1" xfId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" xfId="1" applyFont="1" applyFill="1" applyBorder="1" applyAlignment="1">
      <alignment vertical="center" wrapText="1"/>
    </xf>
    <xf numFmtId="164" fontId="2" fillId="0" borderId="0" xfId="1" applyFon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1" xfId="0" applyBorder="1"/>
    <xf numFmtId="0" fontId="1" fillId="4" borderId="0" xfId="0" applyFont="1" applyFill="1" applyAlignment="1">
      <alignment horizontal="center" vertical="center" wrapText="1"/>
    </xf>
    <xf numFmtId="164" fontId="1" fillId="0" borderId="0" xfId="1" applyFont="1" applyAlignment="1">
      <alignment vertical="center" wrapText="1"/>
    </xf>
    <xf numFmtId="164" fontId="3" fillId="0" borderId="1" xfId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4" fontId="0" fillId="0" borderId="0" xfId="1" applyFont="1"/>
    <xf numFmtId="164" fontId="5" fillId="2" borderId="1" xfId="0" applyNumberFormat="1" applyFont="1" applyFill="1" applyBorder="1"/>
    <xf numFmtId="164" fontId="1" fillId="2" borderId="1" xfId="0" applyNumberFormat="1" applyFont="1" applyFill="1" applyBorder="1"/>
    <xf numFmtId="4" fontId="0" fillId="0" borderId="0" xfId="0" applyNumberFormat="1"/>
    <xf numFmtId="164" fontId="8" fillId="7" borderId="1" xfId="1" applyFont="1" applyFill="1" applyBorder="1" applyAlignment="1">
      <alignment vertical="center" wrapText="1"/>
    </xf>
    <xf numFmtId="164" fontId="8" fillId="8" borderId="1" xfId="1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3" fontId="0" fillId="0" borderId="0" xfId="0" applyNumberFormat="1"/>
    <xf numFmtId="167" fontId="0" fillId="0" borderId="0" xfId="0" applyNumberFormat="1" applyAlignment="1">
      <alignment horizontal="left"/>
    </xf>
    <xf numFmtId="43" fontId="11" fillId="0" borderId="0" xfId="0" applyNumberFormat="1" applyFont="1"/>
    <xf numFmtId="43" fontId="0" fillId="0" borderId="0" xfId="0" applyNumberForma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4" fontId="12" fillId="4" borderId="1" xfId="1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164" fontId="12" fillId="4" borderId="1" xfId="1" applyFont="1" applyFill="1" applyBorder="1" applyAlignment="1">
      <alignment horizontal="center" vertical="center" wrapText="1"/>
    </xf>
    <xf numFmtId="164" fontId="12" fillId="0" borderId="1" xfId="1" applyFont="1" applyBorder="1" applyAlignment="1">
      <alignment horizontal="right" vertical="center" wrapText="1"/>
    </xf>
    <xf numFmtId="164" fontId="12" fillId="10" borderId="1" xfId="1" applyFont="1" applyFill="1" applyBorder="1" applyAlignment="1">
      <alignment horizontal="right" vertical="center" wrapText="1"/>
    </xf>
    <xf numFmtId="4" fontId="12" fillId="4" borderId="1" xfId="1" applyNumberFormat="1" applyFont="1" applyFill="1" applyBorder="1" applyAlignment="1">
      <alignment vertical="center" wrapText="1"/>
    </xf>
    <xf numFmtId="4" fontId="12" fillId="0" borderId="1" xfId="1" applyNumberFormat="1" applyFont="1" applyBorder="1" applyAlignment="1">
      <alignment vertical="center" wrapText="1"/>
    </xf>
    <xf numFmtId="164" fontId="12" fillId="0" borderId="1" xfId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vertical="center"/>
    </xf>
    <xf numFmtId="0" fontId="13" fillId="0" borderId="0" xfId="0" applyFont="1"/>
    <xf numFmtId="43" fontId="13" fillId="0" borderId="0" xfId="0" applyNumberFormat="1" applyFont="1"/>
    <xf numFmtId="166" fontId="13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165" fontId="5" fillId="2" borderId="0" xfId="0" applyNumberFormat="1" applyFont="1" applyFill="1" applyBorder="1"/>
    <xf numFmtId="164" fontId="2" fillId="0" borderId="0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164" fontId="8" fillId="0" borderId="1" xfId="1" applyFont="1" applyBorder="1" applyAlignment="1">
      <alignment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vertical="center" wrapText="1"/>
    </xf>
    <xf numFmtId="164" fontId="12" fillId="11" borderId="1" xfId="1" applyFont="1" applyFill="1" applyBorder="1" applyAlignment="1">
      <alignment horizontal="center" vertical="center" wrapText="1"/>
    </xf>
    <xf numFmtId="4" fontId="12" fillId="11" borderId="1" xfId="1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164" fontId="12" fillId="4" borderId="1" xfId="1" applyFont="1" applyFill="1" applyBorder="1" applyAlignment="1">
      <alignment vertical="center" wrapText="1"/>
    </xf>
    <xf numFmtId="2" fontId="12" fillId="0" borderId="3" xfId="0" applyNumberFormat="1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165" fontId="1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8" fillId="7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0" fillId="9" borderId="5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4" fontId="1" fillId="0" borderId="1" xfId="1" applyNumberFormat="1" applyFont="1" applyBorder="1" applyAlignment="1">
      <alignment horizontal="right" vertical="center" wrapText="1"/>
    </xf>
    <xf numFmtId="4" fontId="1" fillId="4" borderId="1" xfId="1" applyNumberFormat="1" applyFont="1" applyFill="1" applyBorder="1" applyAlignment="1">
      <alignment horizontal="right" vertical="center" wrapText="1"/>
    </xf>
    <xf numFmtId="169" fontId="16" fillId="0" borderId="0" xfId="0" applyNumberFormat="1" applyFont="1" applyAlignment="1">
      <alignment horizontal="left"/>
    </xf>
    <xf numFmtId="0" fontId="1" fillId="0" borderId="1" xfId="0" applyFont="1" applyBorder="1" applyAlignment="1">
      <alignment vertical="center" wrapText="1"/>
    </xf>
    <xf numFmtId="164" fontId="1" fillId="0" borderId="1" xfId="1" applyFont="1" applyBorder="1" applyAlignment="1">
      <alignment horizontal="right" vertical="center" wrapText="1"/>
    </xf>
    <xf numFmtId="4" fontId="17" fillId="0" borderId="0" xfId="0" applyNumberFormat="1" applyFont="1"/>
    <xf numFmtId="0" fontId="17" fillId="0" borderId="0" xfId="0" applyFont="1"/>
    <xf numFmtId="4" fontId="18" fillId="0" borderId="0" xfId="0" applyNumberFormat="1" applyFont="1"/>
    <xf numFmtId="0" fontId="18" fillId="0" borderId="0" xfId="0" applyFont="1"/>
    <xf numFmtId="0" fontId="19" fillId="0" borderId="0" xfId="0" applyFont="1"/>
    <xf numFmtId="165" fontId="16" fillId="0" borderId="0" xfId="0" applyNumberFormat="1" applyFont="1" applyAlignment="1">
      <alignment vertical="center" wrapText="1"/>
    </xf>
    <xf numFmtId="169" fontId="16" fillId="0" borderId="0" xfId="0" applyNumberFormat="1" applyFont="1" applyAlignment="1">
      <alignment vertical="center" wrapText="1"/>
    </xf>
    <xf numFmtId="165" fontId="2" fillId="0" borderId="0" xfId="0" applyNumberFormat="1" applyFont="1"/>
    <xf numFmtId="169" fontId="2" fillId="0" borderId="0" xfId="0" applyNumberFormat="1" applyFont="1"/>
    <xf numFmtId="167" fontId="16" fillId="0" borderId="0" xfId="0" applyNumberFormat="1" applyFont="1" applyAlignment="1">
      <alignment horizontal="left"/>
    </xf>
    <xf numFmtId="169" fontId="16" fillId="0" borderId="0" xfId="0" applyNumberFormat="1" applyFont="1"/>
    <xf numFmtId="164" fontId="17" fillId="0" borderId="0" xfId="0" applyNumberFormat="1" applyFont="1"/>
    <xf numFmtId="169" fontId="17" fillId="0" borderId="0" xfId="0" applyNumberFormat="1" applyFont="1"/>
    <xf numFmtId="165" fontId="17" fillId="0" borderId="0" xfId="0" applyNumberFormat="1" applyFont="1"/>
    <xf numFmtId="44" fontId="2" fillId="0" borderId="0" xfId="24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4" fontId="0" fillId="0" borderId="0" xfId="24" applyFont="1"/>
  </cellXfs>
  <cellStyles count="25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Moeda" xfId="24" builtinId="4"/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 enableFormatConditionsCalculation="0">
    <tabColor rgb="FFFFFFFF"/>
  </sheetPr>
  <dimension ref="A1:L123"/>
  <sheetViews>
    <sheetView view="pageBreakPreview" zoomScaleNormal="80" zoomScalePageLayoutView="80" workbookViewId="0">
      <selection activeCell="I123" sqref="I123"/>
    </sheetView>
  </sheetViews>
  <sheetFormatPr baseColWidth="10" defaultColWidth="8.83203125" defaultRowHeight="13" x14ac:dyDescent="0.15"/>
  <cols>
    <col min="7" max="7" width="0" hidden="1"/>
    <col min="10" max="10" width="0" hidden="1"/>
  </cols>
  <sheetData>
    <row r="1" spans="1:10" ht="15.75" customHeight="1" x14ac:dyDescent="0.15">
      <c r="A1" s="98" t="s">
        <v>3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44.25" customHeight="1" x14ac:dyDescent="0.15">
      <c r="A2" s="2" t="s">
        <v>4</v>
      </c>
      <c r="B2" s="2" t="s">
        <v>285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286</v>
      </c>
      <c r="H2" s="2" t="s">
        <v>287</v>
      </c>
      <c r="I2" s="2" t="s">
        <v>288</v>
      </c>
      <c r="J2" s="2" t="s">
        <v>10</v>
      </c>
    </row>
    <row r="3" spans="1:10" ht="15.75" customHeight="1" x14ac:dyDescent="0.15">
      <c r="A3" s="98" t="s">
        <v>289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27.5" customHeight="1" x14ac:dyDescent="0.15">
      <c r="A4" s="5" t="s">
        <v>40</v>
      </c>
      <c r="B4" s="5" t="s">
        <v>290</v>
      </c>
      <c r="C4" s="3">
        <v>1</v>
      </c>
      <c r="D4" s="4" t="s">
        <v>41</v>
      </c>
      <c r="E4" s="5" t="s">
        <v>291</v>
      </c>
      <c r="F4" s="19">
        <v>8</v>
      </c>
      <c r="G4" s="19">
        <v>394.96</v>
      </c>
      <c r="H4" s="19">
        <v>305</v>
      </c>
      <c r="I4" s="19">
        <f t="shared" ref="I4:I23" si="0">F4*H4</f>
        <v>2440</v>
      </c>
      <c r="J4" s="22">
        <f t="shared" ref="J4:J23" si="1">F4*G4</f>
        <v>3159.68</v>
      </c>
    </row>
    <row r="5" spans="1:10" ht="127.5" customHeight="1" x14ac:dyDescent="0.15">
      <c r="A5" s="5" t="s">
        <v>42</v>
      </c>
      <c r="B5" s="5" t="s">
        <v>290</v>
      </c>
      <c r="C5" s="3">
        <v>2</v>
      </c>
      <c r="D5" s="4" t="s">
        <v>43</v>
      </c>
      <c r="E5" s="5" t="s">
        <v>291</v>
      </c>
      <c r="F5" s="19">
        <v>8</v>
      </c>
      <c r="G5" s="19">
        <v>398.15</v>
      </c>
      <c r="H5" s="19">
        <v>306</v>
      </c>
      <c r="I5" s="19">
        <f t="shared" si="0"/>
        <v>2448</v>
      </c>
      <c r="J5" s="22">
        <f t="shared" si="1"/>
        <v>3185.2</v>
      </c>
    </row>
    <row r="6" spans="1:10" ht="174.75" customHeight="1" x14ac:dyDescent="0.15">
      <c r="A6" s="5" t="s">
        <v>44</v>
      </c>
      <c r="B6" s="5" t="s">
        <v>290</v>
      </c>
      <c r="C6" s="3">
        <v>3</v>
      </c>
      <c r="D6" s="4" t="s">
        <v>45</v>
      </c>
      <c r="E6" s="5" t="s">
        <v>291</v>
      </c>
      <c r="F6" s="19">
        <v>12</v>
      </c>
      <c r="G6" s="19">
        <v>401.72</v>
      </c>
      <c r="H6" s="19">
        <v>330</v>
      </c>
      <c r="I6" s="19">
        <f t="shared" si="0"/>
        <v>3960</v>
      </c>
      <c r="J6" s="22">
        <f t="shared" si="1"/>
        <v>4820.6400000000003</v>
      </c>
    </row>
    <row r="7" spans="1:10" ht="153.75" customHeight="1" x14ac:dyDescent="0.15">
      <c r="A7" s="5" t="s">
        <v>46</v>
      </c>
      <c r="B7" s="5" t="s">
        <v>290</v>
      </c>
      <c r="C7" s="3">
        <v>4</v>
      </c>
      <c r="D7" s="4" t="s">
        <v>47</v>
      </c>
      <c r="E7" s="5" t="s">
        <v>291</v>
      </c>
      <c r="F7" s="19">
        <v>8</v>
      </c>
      <c r="G7" s="19">
        <v>425.27</v>
      </c>
      <c r="H7" s="19">
        <v>377</v>
      </c>
      <c r="I7" s="19">
        <f t="shared" si="0"/>
        <v>3016</v>
      </c>
      <c r="J7" s="22">
        <f t="shared" si="1"/>
        <v>3402.16</v>
      </c>
    </row>
    <row r="8" spans="1:10" ht="148.5" customHeight="1" x14ac:dyDescent="0.15">
      <c r="A8" s="5" t="s">
        <v>292</v>
      </c>
      <c r="B8" s="5" t="s">
        <v>290</v>
      </c>
      <c r="C8" s="3">
        <v>5</v>
      </c>
      <c r="D8" s="4" t="s">
        <v>293</v>
      </c>
      <c r="E8" s="5" t="s">
        <v>291</v>
      </c>
      <c r="F8" s="19">
        <v>8</v>
      </c>
      <c r="G8" s="19">
        <v>569.5</v>
      </c>
      <c r="H8" s="19">
        <v>508</v>
      </c>
      <c r="I8" s="19">
        <f t="shared" si="0"/>
        <v>4064</v>
      </c>
      <c r="J8" s="22">
        <f t="shared" si="1"/>
        <v>4556</v>
      </c>
    </row>
    <row r="9" spans="1:10" ht="212.25" customHeight="1" x14ac:dyDescent="0.15">
      <c r="A9" s="5" t="s">
        <v>48</v>
      </c>
      <c r="B9" s="5" t="s">
        <v>290</v>
      </c>
      <c r="C9" s="3">
        <v>6</v>
      </c>
      <c r="D9" s="4" t="s">
        <v>49</v>
      </c>
      <c r="E9" s="5" t="s">
        <v>291</v>
      </c>
      <c r="F9" s="19">
        <v>8</v>
      </c>
      <c r="G9" s="19">
        <v>514.85</v>
      </c>
      <c r="H9" s="19">
        <v>345</v>
      </c>
      <c r="I9" s="19">
        <f t="shared" si="0"/>
        <v>2760</v>
      </c>
      <c r="J9" s="22">
        <f t="shared" si="1"/>
        <v>4118.8</v>
      </c>
    </row>
    <row r="10" spans="1:10" ht="147.75" customHeight="1" x14ac:dyDescent="0.15">
      <c r="A10" s="5">
        <v>73632</v>
      </c>
      <c r="B10" s="5" t="s">
        <v>290</v>
      </c>
      <c r="C10" s="3">
        <v>7</v>
      </c>
      <c r="D10" s="4" t="s">
        <v>50</v>
      </c>
      <c r="E10" s="5" t="s">
        <v>291</v>
      </c>
      <c r="F10" s="19">
        <v>4</v>
      </c>
      <c r="G10" s="19">
        <v>659.03</v>
      </c>
      <c r="H10" s="19">
        <v>659</v>
      </c>
      <c r="I10" s="19">
        <f t="shared" si="0"/>
        <v>2636</v>
      </c>
      <c r="J10" s="22">
        <f t="shared" si="1"/>
        <v>2636.12</v>
      </c>
    </row>
    <row r="11" spans="1:10" ht="152.25" customHeight="1" x14ac:dyDescent="0.15">
      <c r="A11" s="5" t="s">
        <v>294</v>
      </c>
      <c r="B11" s="5" t="s">
        <v>290</v>
      </c>
      <c r="C11" s="3">
        <v>8</v>
      </c>
      <c r="D11" s="4" t="s">
        <v>295</v>
      </c>
      <c r="E11" s="5" t="s">
        <v>296</v>
      </c>
      <c r="F11" s="19">
        <f>60/12</f>
        <v>5</v>
      </c>
      <c r="G11" s="19">
        <v>251.07</v>
      </c>
      <c r="H11" s="19">
        <v>22</v>
      </c>
      <c r="I11" s="19">
        <f t="shared" si="0"/>
        <v>110</v>
      </c>
      <c r="J11" s="22">
        <f t="shared" si="1"/>
        <v>1255.3499999999999</v>
      </c>
    </row>
    <row r="12" spans="1:10" ht="194.25" customHeight="1" x14ac:dyDescent="0.15">
      <c r="A12" s="5">
        <v>6067</v>
      </c>
      <c r="B12" s="5" t="s">
        <v>290</v>
      </c>
      <c r="C12" s="3">
        <v>9</v>
      </c>
      <c r="D12" s="4" t="s">
        <v>295</v>
      </c>
      <c r="E12" s="5" t="s">
        <v>296</v>
      </c>
      <c r="F12" s="19">
        <v>16</v>
      </c>
      <c r="G12" s="19">
        <v>22.51</v>
      </c>
      <c r="H12" s="19">
        <v>22</v>
      </c>
      <c r="I12" s="19">
        <f t="shared" si="0"/>
        <v>352</v>
      </c>
      <c r="J12" s="22">
        <f t="shared" si="1"/>
        <v>360.16</v>
      </c>
    </row>
    <row r="13" spans="1:10" ht="132.75" customHeight="1" x14ac:dyDescent="0.15">
      <c r="A13" s="5" t="s">
        <v>297</v>
      </c>
      <c r="B13" s="5" t="s">
        <v>290</v>
      </c>
      <c r="C13" s="3">
        <v>10</v>
      </c>
      <c r="D13" s="4" t="s">
        <v>298</v>
      </c>
      <c r="E13" s="5" t="s">
        <v>296</v>
      </c>
      <c r="F13" s="19">
        <v>13</v>
      </c>
      <c r="G13" s="19">
        <v>251.47</v>
      </c>
      <c r="H13" s="19">
        <v>226</v>
      </c>
      <c r="I13" s="19">
        <f t="shared" si="0"/>
        <v>2938</v>
      </c>
      <c r="J13" s="22">
        <f t="shared" si="1"/>
        <v>3269.11</v>
      </c>
    </row>
    <row r="14" spans="1:10" ht="122.25" customHeight="1" x14ac:dyDescent="0.15">
      <c r="A14" s="5" t="s">
        <v>51</v>
      </c>
      <c r="B14" s="5" t="s">
        <v>290</v>
      </c>
      <c r="C14" s="3">
        <v>11</v>
      </c>
      <c r="D14" s="4" t="s">
        <v>52</v>
      </c>
      <c r="E14" s="5" t="s">
        <v>296</v>
      </c>
      <c r="F14" s="19">
        <v>16</v>
      </c>
      <c r="G14" s="19">
        <v>582.79999999999995</v>
      </c>
      <c r="H14" s="19">
        <v>520</v>
      </c>
      <c r="I14" s="19">
        <f t="shared" si="0"/>
        <v>8320</v>
      </c>
      <c r="J14" s="22">
        <f t="shared" si="1"/>
        <v>9324.7999999999993</v>
      </c>
    </row>
    <row r="15" spans="1:10" ht="97.5" customHeight="1" x14ac:dyDescent="0.15">
      <c r="A15" s="5" t="s">
        <v>53</v>
      </c>
      <c r="B15" s="5" t="s">
        <v>290</v>
      </c>
      <c r="C15" s="3">
        <v>12</v>
      </c>
      <c r="D15" s="4" t="s">
        <v>54</v>
      </c>
      <c r="E15" s="5" t="s">
        <v>291</v>
      </c>
      <c r="F15" s="19">
        <v>4</v>
      </c>
      <c r="G15" s="19">
        <v>181.34</v>
      </c>
      <c r="H15" s="19">
        <v>160</v>
      </c>
      <c r="I15" s="19">
        <f t="shared" si="0"/>
        <v>640</v>
      </c>
      <c r="J15" s="22">
        <f t="shared" si="1"/>
        <v>725.36</v>
      </c>
    </row>
    <row r="16" spans="1:10" ht="144.75" customHeight="1" x14ac:dyDescent="0.15">
      <c r="A16" s="5" t="s">
        <v>55</v>
      </c>
      <c r="B16" s="5" t="s">
        <v>290</v>
      </c>
      <c r="C16" s="3">
        <v>13</v>
      </c>
      <c r="D16" s="4" t="s">
        <v>56</v>
      </c>
      <c r="E16" s="5" t="s">
        <v>291</v>
      </c>
      <c r="F16" s="19">
        <v>4</v>
      </c>
      <c r="G16" s="19">
        <v>657.05</v>
      </c>
      <c r="H16" s="19">
        <v>394</v>
      </c>
      <c r="I16" s="19">
        <f t="shared" si="0"/>
        <v>1576</v>
      </c>
      <c r="J16" s="22">
        <f t="shared" si="1"/>
        <v>2628.2</v>
      </c>
    </row>
    <row r="17" spans="1:10" ht="120.75" customHeight="1" x14ac:dyDescent="0.15">
      <c r="A17" s="5" t="s">
        <v>36</v>
      </c>
      <c r="B17" s="5" t="s">
        <v>290</v>
      </c>
      <c r="C17" s="3">
        <v>14</v>
      </c>
      <c r="D17" s="4" t="s">
        <v>37</v>
      </c>
      <c r="E17" s="5" t="s">
        <v>291</v>
      </c>
      <c r="F17" s="19">
        <f>300/12</f>
        <v>25</v>
      </c>
      <c r="G17" s="19">
        <v>61.99</v>
      </c>
      <c r="H17" s="19">
        <v>52</v>
      </c>
      <c r="I17" s="19">
        <f t="shared" si="0"/>
        <v>1300</v>
      </c>
      <c r="J17" s="22">
        <f t="shared" si="1"/>
        <v>1549.75</v>
      </c>
    </row>
    <row r="18" spans="1:10" ht="161.25" customHeight="1" x14ac:dyDescent="0.15">
      <c r="A18" s="5" t="s">
        <v>299</v>
      </c>
      <c r="B18" s="5" t="s">
        <v>290</v>
      </c>
      <c r="C18" s="3">
        <v>15</v>
      </c>
      <c r="D18" s="4" t="s">
        <v>300</v>
      </c>
      <c r="E18" s="5" t="s">
        <v>291</v>
      </c>
      <c r="F18" s="19">
        <v>25</v>
      </c>
      <c r="G18" s="19">
        <v>62.84</v>
      </c>
      <c r="H18" s="19">
        <v>49</v>
      </c>
      <c r="I18" s="19">
        <f t="shared" si="0"/>
        <v>1225</v>
      </c>
      <c r="J18" s="22">
        <f t="shared" si="1"/>
        <v>1571</v>
      </c>
    </row>
    <row r="19" spans="1:10" ht="209.25" customHeight="1" x14ac:dyDescent="0.15">
      <c r="A19" s="5" t="s">
        <v>57</v>
      </c>
      <c r="B19" s="5" t="s">
        <v>290</v>
      </c>
      <c r="C19" s="3">
        <v>16</v>
      </c>
      <c r="D19" s="4" t="s">
        <v>58</v>
      </c>
      <c r="E19" s="5" t="s">
        <v>291</v>
      </c>
      <c r="F19" s="19">
        <f>120/12</f>
        <v>10</v>
      </c>
      <c r="G19" s="19">
        <v>192.83</v>
      </c>
      <c r="H19" s="19">
        <v>192</v>
      </c>
      <c r="I19" s="19">
        <f t="shared" si="0"/>
        <v>1920</v>
      </c>
      <c r="J19" s="22">
        <f t="shared" si="1"/>
        <v>1928.3000000000002</v>
      </c>
    </row>
    <row r="20" spans="1:10" ht="107.25" customHeight="1" x14ac:dyDescent="0.15">
      <c r="A20" s="5" t="s">
        <v>62</v>
      </c>
      <c r="B20" s="5" t="s">
        <v>290</v>
      </c>
      <c r="C20" s="3">
        <v>17</v>
      </c>
      <c r="D20" s="4" t="s">
        <v>59</v>
      </c>
      <c r="E20" s="5" t="s">
        <v>291</v>
      </c>
      <c r="F20" s="19">
        <v>10</v>
      </c>
      <c r="G20" s="19">
        <v>112.86</v>
      </c>
      <c r="H20" s="19">
        <v>109</v>
      </c>
      <c r="I20" s="19">
        <f t="shared" si="0"/>
        <v>1090</v>
      </c>
      <c r="J20" s="22">
        <f t="shared" si="1"/>
        <v>1128.5999999999999</v>
      </c>
    </row>
    <row r="21" spans="1:10" ht="133.5" customHeight="1" x14ac:dyDescent="0.15">
      <c r="A21" s="5" t="s">
        <v>301</v>
      </c>
      <c r="B21" s="5" t="s">
        <v>290</v>
      </c>
      <c r="C21" s="3">
        <v>18</v>
      </c>
      <c r="D21" s="4" t="s">
        <v>302</v>
      </c>
      <c r="E21" s="5" t="s">
        <v>291</v>
      </c>
      <c r="F21" s="19">
        <v>33</v>
      </c>
      <c r="G21" s="19">
        <v>10.32</v>
      </c>
      <c r="H21" s="19">
        <v>9</v>
      </c>
      <c r="I21" s="19">
        <f t="shared" si="0"/>
        <v>297</v>
      </c>
      <c r="J21" s="22">
        <f t="shared" si="1"/>
        <v>340.56</v>
      </c>
    </row>
    <row r="22" spans="1:10" ht="96" customHeight="1" x14ac:dyDescent="0.15">
      <c r="A22" s="5" t="s">
        <v>60</v>
      </c>
      <c r="B22" s="5" t="s">
        <v>290</v>
      </c>
      <c r="C22" s="3">
        <v>19</v>
      </c>
      <c r="D22" s="4" t="s">
        <v>61</v>
      </c>
      <c r="E22" s="5" t="s">
        <v>296</v>
      </c>
      <c r="F22" s="19">
        <v>66</v>
      </c>
      <c r="G22" s="19">
        <v>237.86</v>
      </c>
      <c r="H22" s="19">
        <v>210</v>
      </c>
      <c r="I22" s="19">
        <f t="shared" si="0"/>
        <v>13860</v>
      </c>
      <c r="J22" s="22">
        <f t="shared" si="1"/>
        <v>15698.76</v>
      </c>
    </row>
    <row r="23" spans="1:10" ht="125.25" customHeight="1" x14ac:dyDescent="0.15">
      <c r="A23" s="5" t="s">
        <v>68</v>
      </c>
      <c r="B23" s="5" t="s">
        <v>290</v>
      </c>
      <c r="C23" s="3">
        <v>20</v>
      </c>
      <c r="D23" s="4" t="s">
        <v>303</v>
      </c>
      <c r="E23" s="5" t="s">
        <v>296</v>
      </c>
      <c r="F23" s="19">
        <v>16</v>
      </c>
      <c r="G23" s="19">
        <v>422.92</v>
      </c>
      <c r="H23" s="19">
        <v>369</v>
      </c>
      <c r="I23" s="19">
        <f t="shared" si="0"/>
        <v>5904</v>
      </c>
      <c r="J23" s="22">
        <f t="shared" si="1"/>
        <v>6766.72</v>
      </c>
    </row>
    <row r="24" spans="1:10" ht="15.75" customHeight="1" x14ac:dyDescent="0.15">
      <c r="A24" s="95" t="s">
        <v>22</v>
      </c>
      <c r="B24" s="95"/>
      <c r="C24" s="95"/>
      <c r="D24" s="95"/>
      <c r="E24" s="95"/>
      <c r="F24" s="95"/>
      <c r="G24" s="95"/>
      <c r="H24" s="11"/>
      <c r="I24" s="25">
        <f>SUM(I4:I23)</f>
        <v>60856</v>
      </c>
      <c r="J24" s="12"/>
    </row>
    <row r="26" spans="1:10" ht="15.75" customHeight="1" x14ac:dyDescent="0.15">
      <c r="A26" s="94" t="s">
        <v>304</v>
      </c>
      <c r="B26" s="94"/>
      <c r="C26" s="94"/>
      <c r="D26" s="94"/>
      <c r="E26" s="94"/>
      <c r="F26" s="94"/>
      <c r="G26" s="94"/>
      <c r="H26" s="94"/>
      <c r="I26" s="94"/>
      <c r="J26" s="94"/>
    </row>
    <row r="27" spans="1:10" ht="112" x14ac:dyDescent="0.15">
      <c r="A27" s="5">
        <v>72125</v>
      </c>
      <c r="B27" s="5" t="s">
        <v>290</v>
      </c>
      <c r="C27" s="3">
        <v>187</v>
      </c>
      <c r="D27" s="4" t="s">
        <v>232</v>
      </c>
      <c r="E27" s="5" t="s">
        <v>284</v>
      </c>
      <c r="F27" s="19">
        <v>1666</v>
      </c>
      <c r="G27" s="19">
        <v>4.1100000000000003</v>
      </c>
      <c r="H27" s="19">
        <v>1</v>
      </c>
      <c r="I27" s="19">
        <f t="shared" ref="I27:I33" si="2">H27*F27</f>
        <v>1666</v>
      </c>
      <c r="J27" s="22">
        <f t="shared" ref="J27:J41" si="3">F27*G27</f>
        <v>6847.26</v>
      </c>
    </row>
    <row r="28" spans="1:10" ht="256" x14ac:dyDescent="0.15">
      <c r="A28" s="5"/>
      <c r="B28" s="5" t="s">
        <v>290</v>
      </c>
      <c r="C28" s="3">
        <v>188</v>
      </c>
      <c r="D28" s="4" t="s">
        <v>233</v>
      </c>
      <c r="E28" s="5" t="s">
        <v>284</v>
      </c>
      <c r="F28" s="20">
        <v>666</v>
      </c>
      <c r="G28" s="19">
        <v>4.1100000000000003</v>
      </c>
      <c r="H28" s="20">
        <v>2.5</v>
      </c>
      <c r="I28" s="20">
        <f t="shared" si="2"/>
        <v>1665</v>
      </c>
      <c r="J28" s="22">
        <f t="shared" si="3"/>
        <v>2737.26</v>
      </c>
    </row>
    <row r="29" spans="1:10" ht="256" x14ac:dyDescent="0.15">
      <c r="A29" s="5" t="s">
        <v>305</v>
      </c>
      <c r="B29" s="5" t="s">
        <v>290</v>
      </c>
      <c r="C29" s="3">
        <v>189</v>
      </c>
      <c r="D29" s="4" t="s">
        <v>233</v>
      </c>
      <c r="E29" s="5" t="s">
        <v>306</v>
      </c>
      <c r="F29" s="19">
        <v>1666</v>
      </c>
      <c r="G29" s="19">
        <v>8.67</v>
      </c>
      <c r="H29" s="19">
        <v>3</v>
      </c>
      <c r="I29" s="20">
        <f t="shared" si="2"/>
        <v>4998</v>
      </c>
      <c r="J29" s="22">
        <f t="shared" si="3"/>
        <v>14444.22</v>
      </c>
    </row>
    <row r="30" spans="1:10" ht="224" x14ac:dyDescent="0.15">
      <c r="A30" s="5" t="s">
        <v>234</v>
      </c>
      <c r="B30" s="5" t="s">
        <v>290</v>
      </c>
      <c r="C30" s="3">
        <v>190</v>
      </c>
      <c r="D30" s="4" t="s">
        <v>235</v>
      </c>
      <c r="E30" s="5" t="s">
        <v>284</v>
      </c>
      <c r="F30" s="19">
        <f>900/12</f>
        <v>75</v>
      </c>
      <c r="G30" s="19">
        <v>11.66</v>
      </c>
      <c r="H30" s="19">
        <v>7</v>
      </c>
      <c r="I30" s="20">
        <f t="shared" si="2"/>
        <v>525</v>
      </c>
      <c r="J30" s="22">
        <f t="shared" si="3"/>
        <v>874.5</v>
      </c>
    </row>
    <row r="31" spans="1:10" ht="400" x14ac:dyDescent="0.15">
      <c r="A31" s="5" t="s">
        <v>236</v>
      </c>
      <c r="B31" s="5" t="s">
        <v>290</v>
      </c>
      <c r="C31" s="3">
        <v>191</v>
      </c>
      <c r="D31" s="4" t="s">
        <v>237</v>
      </c>
      <c r="E31" s="5" t="s">
        <v>284</v>
      </c>
      <c r="F31" s="19">
        <f>1200/12</f>
        <v>100</v>
      </c>
      <c r="G31" s="19">
        <v>14.87</v>
      </c>
      <c r="H31" s="19">
        <v>8</v>
      </c>
      <c r="I31" s="19">
        <f t="shared" si="2"/>
        <v>800</v>
      </c>
      <c r="J31" s="22">
        <f t="shared" si="3"/>
        <v>1487</v>
      </c>
    </row>
    <row r="32" spans="1:10" ht="208" x14ac:dyDescent="0.15">
      <c r="A32" s="5">
        <v>6082</v>
      </c>
      <c r="B32" s="5" t="s">
        <v>290</v>
      </c>
      <c r="C32" s="3">
        <v>192</v>
      </c>
      <c r="D32" s="4" t="s">
        <v>238</v>
      </c>
      <c r="E32" s="5" t="s">
        <v>284</v>
      </c>
      <c r="F32" s="19">
        <f>1200/12</f>
        <v>100</v>
      </c>
      <c r="G32" s="19">
        <v>9.24</v>
      </c>
      <c r="H32" s="19">
        <v>7</v>
      </c>
      <c r="I32" s="19">
        <f t="shared" si="2"/>
        <v>700</v>
      </c>
      <c r="J32" s="22">
        <f t="shared" si="3"/>
        <v>924</v>
      </c>
    </row>
    <row r="33" spans="1:10" ht="224" x14ac:dyDescent="0.15">
      <c r="A33" s="5">
        <v>6067</v>
      </c>
      <c r="B33" s="5" t="s">
        <v>290</v>
      </c>
      <c r="C33" s="3">
        <v>193</v>
      </c>
      <c r="D33" s="4" t="s">
        <v>239</v>
      </c>
      <c r="E33" s="5" t="s">
        <v>284</v>
      </c>
      <c r="F33" s="19">
        <v>100</v>
      </c>
      <c r="G33" s="19">
        <v>22.51</v>
      </c>
      <c r="H33" s="19">
        <v>10</v>
      </c>
      <c r="I33" s="19">
        <f t="shared" si="2"/>
        <v>1000</v>
      </c>
      <c r="J33" s="22">
        <f t="shared" si="3"/>
        <v>2251</v>
      </c>
    </row>
    <row r="34" spans="1:10" ht="176" x14ac:dyDescent="0.15">
      <c r="A34" s="5" t="s">
        <v>62</v>
      </c>
      <c r="B34" s="5" t="s">
        <v>290</v>
      </c>
      <c r="C34" s="3">
        <v>194</v>
      </c>
      <c r="D34" s="4" t="s">
        <v>240</v>
      </c>
      <c r="E34" s="5" t="s">
        <v>284</v>
      </c>
      <c r="F34" s="19">
        <v>233</v>
      </c>
      <c r="G34" s="19">
        <v>8.52</v>
      </c>
      <c r="H34" s="19">
        <v>2</v>
      </c>
      <c r="I34" s="19">
        <f>F34*H34</f>
        <v>466</v>
      </c>
      <c r="J34" s="22">
        <f t="shared" si="3"/>
        <v>1985.1599999999999</v>
      </c>
    </row>
    <row r="35" spans="1:10" ht="320" x14ac:dyDescent="0.15">
      <c r="A35" s="5" t="s">
        <v>62</v>
      </c>
      <c r="B35" s="5" t="s">
        <v>290</v>
      </c>
      <c r="C35" s="3">
        <v>195</v>
      </c>
      <c r="D35" s="4" t="s">
        <v>307</v>
      </c>
      <c r="E35" s="5" t="s">
        <v>284</v>
      </c>
      <c r="F35" s="19">
        <f>1200/12</f>
        <v>100</v>
      </c>
      <c r="G35" s="19">
        <v>6.31</v>
      </c>
      <c r="H35" s="19">
        <v>4.5</v>
      </c>
      <c r="I35" s="19">
        <f>H35*F35</f>
        <v>450</v>
      </c>
      <c r="J35" s="22">
        <f t="shared" si="3"/>
        <v>631</v>
      </c>
    </row>
    <row r="36" spans="1:10" ht="240" x14ac:dyDescent="0.15">
      <c r="A36" s="5" t="s">
        <v>62</v>
      </c>
      <c r="B36" s="5" t="s">
        <v>290</v>
      </c>
      <c r="C36" s="3">
        <v>196</v>
      </c>
      <c r="D36" s="4" t="s">
        <v>308</v>
      </c>
      <c r="E36" s="5" t="s">
        <v>284</v>
      </c>
      <c r="F36" s="19">
        <f>2400/12</f>
        <v>200</v>
      </c>
      <c r="G36" s="19">
        <v>8.0299999999999994</v>
      </c>
      <c r="H36" s="19">
        <v>5.4</v>
      </c>
      <c r="I36" s="19">
        <f>H36*F36</f>
        <v>1080</v>
      </c>
      <c r="J36" s="22">
        <f t="shared" si="3"/>
        <v>1605.9999999999998</v>
      </c>
    </row>
    <row r="37" spans="1:10" ht="256" x14ac:dyDescent="0.15">
      <c r="A37" s="5" t="s">
        <v>62</v>
      </c>
      <c r="B37" s="5" t="s">
        <v>290</v>
      </c>
      <c r="C37" s="3">
        <v>197</v>
      </c>
      <c r="D37" s="4" t="s">
        <v>309</v>
      </c>
      <c r="E37" s="5" t="s">
        <v>284</v>
      </c>
      <c r="F37" s="19">
        <f>6000/12</f>
        <v>500</v>
      </c>
      <c r="G37" s="19">
        <v>3.87</v>
      </c>
      <c r="H37" s="19">
        <v>1.9</v>
      </c>
      <c r="I37" s="19">
        <f>H37*F37</f>
        <v>950</v>
      </c>
      <c r="J37" s="22">
        <f t="shared" si="3"/>
        <v>1935</v>
      </c>
    </row>
    <row r="38" spans="1:10" ht="240" x14ac:dyDescent="0.15">
      <c r="A38" s="5" t="s">
        <v>62</v>
      </c>
      <c r="B38" s="5" t="s">
        <v>290</v>
      </c>
      <c r="C38" s="3">
        <v>198</v>
      </c>
      <c r="D38" s="4" t="s">
        <v>310</v>
      </c>
      <c r="E38" s="5" t="s">
        <v>284</v>
      </c>
      <c r="F38" s="19">
        <v>83</v>
      </c>
      <c r="G38" s="19">
        <v>58.75</v>
      </c>
      <c r="H38" s="19">
        <v>28</v>
      </c>
      <c r="I38" s="19">
        <f>H38*F38</f>
        <v>2324</v>
      </c>
      <c r="J38" s="22">
        <f t="shared" si="3"/>
        <v>4876.25</v>
      </c>
    </row>
    <row r="39" spans="1:10" ht="240" x14ac:dyDescent="0.15">
      <c r="A39" s="5" t="s">
        <v>62</v>
      </c>
      <c r="B39" s="5" t="s">
        <v>290</v>
      </c>
      <c r="C39" s="3">
        <v>199</v>
      </c>
      <c r="D39" s="4" t="s">
        <v>311</v>
      </c>
      <c r="E39" s="5" t="s">
        <v>284</v>
      </c>
      <c r="F39" s="19">
        <v>83</v>
      </c>
      <c r="G39" s="19">
        <v>42.01</v>
      </c>
      <c r="H39" s="19">
        <v>27</v>
      </c>
      <c r="I39" s="19">
        <f>F39*H39</f>
        <v>2241</v>
      </c>
      <c r="J39" s="22">
        <f t="shared" si="3"/>
        <v>3486.83</v>
      </c>
    </row>
    <row r="40" spans="1:10" ht="240" x14ac:dyDescent="0.15">
      <c r="A40" s="5" t="s">
        <v>62</v>
      </c>
      <c r="B40" s="5" t="s">
        <v>290</v>
      </c>
      <c r="C40" s="3">
        <v>200</v>
      </c>
      <c r="D40" s="4" t="s">
        <v>310</v>
      </c>
      <c r="E40" s="5" t="s">
        <v>284</v>
      </c>
      <c r="F40" s="19">
        <v>83</v>
      </c>
      <c r="G40" s="19">
        <v>58.75</v>
      </c>
      <c r="H40" s="19">
        <v>28</v>
      </c>
      <c r="I40" s="19">
        <f>F40*H40</f>
        <v>2324</v>
      </c>
      <c r="J40" s="22">
        <f t="shared" si="3"/>
        <v>4876.25</v>
      </c>
    </row>
    <row r="41" spans="1:10" ht="240" x14ac:dyDescent="0.15">
      <c r="A41" s="5" t="s">
        <v>62</v>
      </c>
      <c r="B41" s="5" t="s">
        <v>290</v>
      </c>
      <c r="C41" s="3">
        <v>201</v>
      </c>
      <c r="D41" s="4" t="s">
        <v>311</v>
      </c>
      <c r="E41" s="5" t="s">
        <v>284</v>
      </c>
      <c r="F41" s="19">
        <v>83</v>
      </c>
      <c r="G41" s="19">
        <v>42.01</v>
      </c>
      <c r="H41" s="19">
        <v>26</v>
      </c>
      <c r="I41" s="19">
        <f>F41*H41</f>
        <v>2158</v>
      </c>
      <c r="J41" s="22">
        <f t="shared" si="3"/>
        <v>3486.83</v>
      </c>
    </row>
    <row r="42" spans="1:10" ht="15.75" customHeight="1" x14ac:dyDescent="0.15">
      <c r="A42" s="95" t="s">
        <v>245</v>
      </c>
      <c r="B42" s="95"/>
      <c r="C42" s="95"/>
      <c r="D42" s="95"/>
      <c r="E42" s="95"/>
      <c r="F42" s="95"/>
      <c r="G42" s="95"/>
      <c r="H42" s="11"/>
      <c r="I42" s="25">
        <f>SUM(I27:I41)</f>
        <v>23347</v>
      </c>
      <c r="J42" s="12"/>
    </row>
    <row r="43" spans="1:10" ht="16" x14ac:dyDescent="0.15">
      <c r="A43" s="30"/>
      <c r="B43" s="30"/>
      <c r="C43" s="30"/>
      <c r="D43" s="30"/>
      <c r="E43" s="30"/>
      <c r="F43" s="30"/>
      <c r="G43" s="30"/>
      <c r="H43" s="30"/>
      <c r="I43" s="30"/>
      <c r="J43" s="31"/>
    </row>
    <row r="44" spans="1:10" ht="15.75" customHeight="1" x14ac:dyDescent="0.15">
      <c r="A44" s="97" t="s">
        <v>312</v>
      </c>
      <c r="B44" s="97"/>
      <c r="C44" s="97"/>
      <c r="D44" s="97"/>
      <c r="E44" s="97"/>
      <c r="F44" s="97"/>
      <c r="G44" s="97"/>
      <c r="H44" s="97"/>
      <c r="I44" s="97"/>
      <c r="J44" s="97"/>
    </row>
    <row r="45" spans="1:10" ht="192" x14ac:dyDescent="0.15">
      <c r="A45" s="5" t="s">
        <v>77</v>
      </c>
      <c r="B45" s="5" t="s">
        <v>290</v>
      </c>
      <c r="C45" s="3">
        <v>202</v>
      </c>
      <c r="D45" s="4" t="s">
        <v>78</v>
      </c>
      <c r="E45" s="5" t="s">
        <v>284</v>
      </c>
      <c r="F45" s="19">
        <f>1200/12</f>
        <v>100</v>
      </c>
      <c r="G45" s="19">
        <v>59.17</v>
      </c>
      <c r="H45" s="19">
        <v>42</v>
      </c>
      <c r="I45" s="19">
        <f t="shared" ref="I45:I77" si="4">F45*H45</f>
        <v>4200</v>
      </c>
      <c r="J45" s="22">
        <f t="shared" ref="J45:J77" si="5">F45*G45</f>
        <v>5917</v>
      </c>
    </row>
    <row r="46" spans="1:10" ht="409" x14ac:dyDescent="0.15">
      <c r="A46" s="5" t="s">
        <v>313</v>
      </c>
      <c r="B46" s="5" t="s">
        <v>290</v>
      </c>
      <c r="C46" s="3">
        <v>203</v>
      </c>
      <c r="D46" s="4" t="s">
        <v>314</v>
      </c>
      <c r="E46" s="5" t="s">
        <v>284</v>
      </c>
      <c r="F46" s="19">
        <v>416</v>
      </c>
      <c r="G46" s="19">
        <v>0.81</v>
      </c>
      <c r="H46" s="19">
        <v>0.52</v>
      </c>
      <c r="I46" s="19">
        <f t="shared" si="4"/>
        <v>216.32</v>
      </c>
      <c r="J46" s="22">
        <f t="shared" si="5"/>
        <v>336.96000000000004</v>
      </c>
    </row>
    <row r="47" spans="1:10" ht="409" x14ac:dyDescent="0.15">
      <c r="A47" s="5" t="s">
        <v>220</v>
      </c>
      <c r="B47" s="5" t="s">
        <v>290</v>
      </c>
      <c r="C47" s="3">
        <v>204</v>
      </c>
      <c r="D47" s="4" t="s">
        <v>221</v>
      </c>
      <c r="E47" s="5" t="s">
        <v>284</v>
      </c>
      <c r="F47" s="19">
        <f>600/12</f>
        <v>50</v>
      </c>
      <c r="G47" s="19">
        <v>79.67</v>
      </c>
      <c r="H47" s="19">
        <v>0.48</v>
      </c>
      <c r="I47" s="19">
        <f t="shared" si="4"/>
        <v>24</v>
      </c>
      <c r="J47" s="22">
        <f t="shared" si="5"/>
        <v>3983.5</v>
      </c>
    </row>
    <row r="48" spans="1:10" ht="409" x14ac:dyDescent="0.15">
      <c r="A48" s="5" t="s">
        <v>222</v>
      </c>
      <c r="B48" s="5" t="s">
        <v>290</v>
      </c>
      <c r="C48" s="3">
        <v>205</v>
      </c>
      <c r="D48" s="4" t="s">
        <v>223</v>
      </c>
      <c r="E48" s="5" t="s">
        <v>315</v>
      </c>
      <c r="F48" s="19">
        <v>50</v>
      </c>
      <c r="G48" s="19">
        <v>75.77</v>
      </c>
      <c r="H48" s="19">
        <v>52</v>
      </c>
      <c r="I48" s="19">
        <f t="shared" si="4"/>
        <v>2600</v>
      </c>
      <c r="J48" s="22">
        <f t="shared" si="5"/>
        <v>3788.5</v>
      </c>
    </row>
    <row r="49" spans="1:10" ht="409" x14ac:dyDescent="0.15">
      <c r="A49" s="5" t="s">
        <v>224</v>
      </c>
      <c r="B49" s="5" t="s">
        <v>290</v>
      </c>
      <c r="C49" s="3">
        <v>206</v>
      </c>
      <c r="D49" s="4" t="s">
        <v>316</v>
      </c>
      <c r="E49" s="5" t="s">
        <v>315</v>
      </c>
      <c r="F49" s="19">
        <f>600/12</f>
        <v>50</v>
      </c>
      <c r="G49" s="19">
        <v>30.98</v>
      </c>
      <c r="H49" s="19">
        <v>19</v>
      </c>
      <c r="I49" s="19">
        <f t="shared" si="4"/>
        <v>950</v>
      </c>
      <c r="J49" s="22">
        <f t="shared" si="5"/>
        <v>1549</v>
      </c>
    </row>
    <row r="50" spans="1:10" ht="256" x14ac:dyDescent="0.15">
      <c r="A50" s="5" t="s">
        <v>225</v>
      </c>
      <c r="B50" s="5" t="s">
        <v>290</v>
      </c>
      <c r="C50" s="3">
        <v>207</v>
      </c>
      <c r="D50" s="4" t="s">
        <v>226</v>
      </c>
      <c r="E50" s="5" t="s">
        <v>315</v>
      </c>
      <c r="F50" s="19">
        <v>50</v>
      </c>
      <c r="G50" s="19">
        <v>19.59</v>
      </c>
      <c r="H50" s="19">
        <v>8.9</v>
      </c>
      <c r="I50" s="19">
        <f t="shared" si="4"/>
        <v>445</v>
      </c>
      <c r="J50" s="22">
        <f t="shared" si="5"/>
        <v>979.5</v>
      </c>
    </row>
    <row r="51" spans="1:10" ht="224" x14ac:dyDescent="0.15">
      <c r="A51" s="5" t="s">
        <v>317</v>
      </c>
      <c r="B51" s="5" t="s">
        <v>290</v>
      </c>
      <c r="C51" s="3">
        <v>208</v>
      </c>
      <c r="D51" s="4" t="s">
        <v>318</v>
      </c>
      <c r="E51" s="5" t="s">
        <v>315</v>
      </c>
      <c r="F51" s="19">
        <v>50</v>
      </c>
      <c r="G51" s="19">
        <v>17.04</v>
      </c>
      <c r="H51" s="19">
        <v>14</v>
      </c>
      <c r="I51" s="19">
        <f t="shared" si="4"/>
        <v>700</v>
      </c>
      <c r="J51" s="22">
        <f t="shared" si="5"/>
        <v>852</v>
      </c>
    </row>
    <row r="52" spans="1:10" ht="409" x14ac:dyDescent="0.15">
      <c r="A52" s="5" t="s">
        <v>218</v>
      </c>
      <c r="B52" s="5" t="s">
        <v>290</v>
      </c>
      <c r="C52" s="3">
        <v>209</v>
      </c>
      <c r="D52" s="4" t="s">
        <v>219</v>
      </c>
      <c r="E52" s="5" t="s">
        <v>296</v>
      </c>
      <c r="F52" s="19">
        <f>1500/12</f>
        <v>125</v>
      </c>
      <c r="G52" s="19">
        <v>99.56</v>
      </c>
      <c r="H52" s="19">
        <v>60</v>
      </c>
      <c r="I52" s="19">
        <f t="shared" si="4"/>
        <v>7500</v>
      </c>
      <c r="J52" s="22">
        <f t="shared" si="5"/>
        <v>12445</v>
      </c>
    </row>
    <row r="53" spans="1:10" ht="256" x14ac:dyDescent="0.15">
      <c r="A53" s="5">
        <v>73675</v>
      </c>
      <c r="B53" s="5" t="s">
        <v>290</v>
      </c>
      <c r="C53" s="3">
        <v>210</v>
      </c>
      <c r="D53" s="4" t="s">
        <v>253</v>
      </c>
      <c r="E53" s="5" t="s">
        <v>296</v>
      </c>
      <c r="F53" s="20">
        <f>1800/12</f>
        <v>150</v>
      </c>
      <c r="G53" s="20">
        <v>54.95</v>
      </c>
      <c r="H53" s="20">
        <v>26</v>
      </c>
      <c r="I53" s="20">
        <f t="shared" si="4"/>
        <v>3900</v>
      </c>
      <c r="J53" s="22">
        <f t="shared" si="5"/>
        <v>8242.5</v>
      </c>
    </row>
    <row r="54" spans="1:10" ht="384" x14ac:dyDescent="0.15">
      <c r="A54" s="5" t="s">
        <v>254</v>
      </c>
      <c r="B54" s="5" t="s">
        <v>290</v>
      </c>
      <c r="C54" s="3">
        <v>211</v>
      </c>
      <c r="D54" s="4" t="s">
        <v>255</v>
      </c>
      <c r="E54" s="5" t="s">
        <v>296</v>
      </c>
      <c r="F54" s="20">
        <f>1800/12</f>
        <v>150</v>
      </c>
      <c r="G54" s="20">
        <v>28.54</v>
      </c>
      <c r="H54" s="20">
        <v>19</v>
      </c>
      <c r="I54" s="20">
        <f t="shared" si="4"/>
        <v>2850</v>
      </c>
      <c r="J54" s="22">
        <f t="shared" si="5"/>
        <v>4281</v>
      </c>
    </row>
    <row r="55" spans="1:10" ht="409" x14ac:dyDescent="0.15">
      <c r="A55" s="5" t="s">
        <v>319</v>
      </c>
      <c r="B55" s="5" t="s">
        <v>290</v>
      </c>
      <c r="C55" s="3">
        <v>212</v>
      </c>
      <c r="D55" s="4" t="s">
        <v>320</v>
      </c>
      <c r="E55" s="5" t="s">
        <v>296</v>
      </c>
      <c r="F55" s="20">
        <f>1500/12</f>
        <v>125</v>
      </c>
      <c r="G55" s="20">
        <v>47.22</v>
      </c>
      <c r="H55" s="20">
        <v>35</v>
      </c>
      <c r="I55" s="20">
        <f t="shared" si="4"/>
        <v>4375</v>
      </c>
      <c r="J55" s="22">
        <f t="shared" si="5"/>
        <v>5902.5</v>
      </c>
    </row>
    <row r="56" spans="1:10" ht="400" x14ac:dyDescent="0.15">
      <c r="A56" s="5" t="s">
        <v>216</v>
      </c>
      <c r="B56" s="5" t="s">
        <v>290</v>
      </c>
      <c r="C56" s="3">
        <v>213</v>
      </c>
      <c r="D56" s="4" t="s">
        <v>217</v>
      </c>
      <c r="E56" s="5" t="s">
        <v>296</v>
      </c>
      <c r="F56" s="20">
        <f>1200/12</f>
        <v>100</v>
      </c>
      <c r="G56" s="20">
        <v>79.180000000000007</v>
      </c>
      <c r="H56" s="20">
        <v>65</v>
      </c>
      <c r="I56" s="20">
        <f t="shared" si="4"/>
        <v>6500</v>
      </c>
      <c r="J56" s="22">
        <f t="shared" si="5"/>
        <v>7918.0000000000009</v>
      </c>
    </row>
    <row r="57" spans="1:10" ht="288" x14ac:dyDescent="0.15">
      <c r="A57" s="5">
        <v>72185</v>
      </c>
      <c r="B57" s="5" t="s">
        <v>290</v>
      </c>
      <c r="C57" s="3">
        <v>214</v>
      </c>
      <c r="D57" s="4" t="s">
        <v>256</v>
      </c>
      <c r="E57" s="5" t="s">
        <v>296</v>
      </c>
      <c r="F57" s="20">
        <f>900/12</f>
        <v>75</v>
      </c>
      <c r="G57" s="20">
        <v>86.1</v>
      </c>
      <c r="H57" s="20">
        <v>70</v>
      </c>
      <c r="I57" s="20">
        <f t="shared" si="4"/>
        <v>5250</v>
      </c>
      <c r="J57" s="22">
        <f t="shared" si="5"/>
        <v>6457.5</v>
      </c>
    </row>
    <row r="58" spans="1:10" ht="304" x14ac:dyDescent="0.15">
      <c r="A58" s="5" t="s">
        <v>257</v>
      </c>
      <c r="B58" s="5" t="s">
        <v>290</v>
      </c>
      <c r="C58" s="3">
        <v>215</v>
      </c>
      <c r="D58" s="4" t="s">
        <v>258</v>
      </c>
      <c r="E58" s="5" t="s">
        <v>296</v>
      </c>
      <c r="F58" s="20">
        <v>37</v>
      </c>
      <c r="G58" s="20">
        <v>235.44</v>
      </c>
      <c r="H58" s="20">
        <v>203</v>
      </c>
      <c r="I58" s="20">
        <f t="shared" si="4"/>
        <v>7511</v>
      </c>
      <c r="J58" s="22">
        <f t="shared" si="5"/>
        <v>8711.2800000000007</v>
      </c>
    </row>
    <row r="59" spans="1:10" ht="112" x14ac:dyDescent="0.15">
      <c r="A59" s="5" t="s">
        <v>259</v>
      </c>
      <c r="B59" s="5" t="s">
        <v>290</v>
      </c>
      <c r="C59" s="3">
        <v>216</v>
      </c>
      <c r="D59" s="4" t="s">
        <v>321</v>
      </c>
      <c r="E59" s="5" t="s">
        <v>296</v>
      </c>
      <c r="F59" s="20">
        <f>1500/12</f>
        <v>125</v>
      </c>
      <c r="G59" s="20">
        <v>11.64</v>
      </c>
      <c r="H59" s="20">
        <v>9.5</v>
      </c>
      <c r="I59" s="20">
        <f t="shared" si="4"/>
        <v>1187.5</v>
      </c>
      <c r="J59" s="22">
        <f t="shared" si="5"/>
        <v>1455</v>
      </c>
    </row>
    <row r="60" spans="1:10" ht="288" x14ac:dyDescent="0.15">
      <c r="A60" s="5">
        <v>72137</v>
      </c>
      <c r="B60" s="5" t="s">
        <v>290</v>
      </c>
      <c r="C60" s="3">
        <v>217</v>
      </c>
      <c r="D60" s="4" t="s">
        <v>322</v>
      </c>
      <c r="E60" s="5" t="s">
        <v>296</v>
      </c>
      <c r="F60" s="20">
        <f>1500/12</f>
        <v>125</v>
      </c>
      <c r="G60" s="20">
        <v>69.94</v>
      </c>
      <c r="H60" s="20">
        <v>58</v>
      </c>
      <c r="I60" s="20">
        <f t="shared" si="4"/>
        <v>7250</v>
      </c>
      <c r="J60" s="22">
        <f t="shared" si="5"/>
        <v>8742.5</v>
      </c>
    </row>
    <row r="61" spans="1:10" ht="144" x14ac:dyDescent="0.15">
      <c r="A61" s="5" t="s">
        <v>261</v>
      </c>
      <c r="B61" s="5" t="s">
        <v>290</v>
      </c>
      <c r="C61" s="3">
        <v>218</v>
      </c>
      <c r="D61" s="4" t="s">
        <v>323</v>
      </c>
      <c r="E61" s="5" t="s">
        <v>315</v>
      </c>
      <c r="F61" s="20">
        <f>1200/12</f>
        <v>100</v>
      </c>
      <c r="G61" s="20">
        <v>25.33</v>
      </c>
      <c r="H61" s="20">
        <v>22</v>
      </c>
      <c r="I61" s="20">
        <f t="shared" si="4"/>
        <v>2200</v>
      </c>
      <c r="J61" s="22">
        <f t="shared" si="5"/>
        <v>2533</v>
      </c>
    </row>
    <row r="62" spans="1:10" ht="336" x14ac:dyDescent="0.15">
      <c r="A62" s="5" t="s">
        <v>324</v>
      </c>
      <c r="B62" s="5" t="s">
        <v>290</v>
      </c>
      <c r="C62" s="3">
        <v>219</v>
      </c>
      <c r="D62" s="4" t="s">
        <v>325</v>
      </c>
      <c r="E62" s="5" t="s">
        <v>296</v>
      </c>
      <c r="F62" s="20">
        <f>900/12</f>
        <v>75</v>
      </c>
      <c r="G62" s="20">
        <v>13.35</v>
      </c>
      <c r="H62" s="20">
        <v>9</v>
      </c>
      <c r="I62" s="20">
        <f t="shared" si="4"/>
        <v>675</v>
      </c>
      <c r="J62" s="22">
        <f t="shared" si="5"/>
        <v>1001.25</v>
      </c>
    </row>
    <row r="63" spans="1:10" ht="272" x14ac:dyDescent="0.15">
      <c r="A63" s="5" t="s">
        <v>215</v>
      </c>
      <c r="B63" s="5" t="s">
        <v>290</v>
      </c>
      <c r="C63" s="3">
        <v>220</v>
      </c>
      <c r="D63" s="4" t="s">
        <v>326</v>
      </c>
      <c r="E63" s="5" t="s">
        <v>296</v>
      </c>
      <c r="F63" s="20">
        <f>900/12</f>
        <v>75</v>
      </c>
      <c r="G63" s="20">
        <v>33.15</v>
      </c>
      <c r="H63" s="20">
        <v>25</v>
      </c>
      <c r="I63" s="20">
        <f t="shared" si="4"/>
        <v>1875</v>
      </c>
      <c r="J63" s="22">
        <f t="shared" si="5"/>
        <v>2486.25</v>
      </c>
    </row>
    <row r="64" spans="1:10" ht="320" x14ac:dyDescent="0.15">
      <c r="A64" s="5">
        <v>72944</v>
      </c>
      <c r="B64" s="5" t="s">
        <v>290</v>
      </c>
      <c r="C64" s="3">
        <v>221</v>
      </c>
      <c r="D64" s="4" t="s">
        <v>327</v>
      </c>
      <c r="E64" s="5" t="s">
        <v>296</v>
      </c>
      <c r="F64" s="20">
        <f>1800/12</f>
        <v>150</v>
      </c>
      <c r="G64" s="20">
        <v>26.36</v>
      </c>
      <c r="H64" s="20">
        <v>26.3</v>
      </c>
      <c r="I64" s="20">
        <f t="shared" si="4"/>
        <v>3945</v>
      </c>
      <c r="J64" s="22">
        <f t="shared" si="5"/>
        <v>3954</v>
      </c>
    </row>
    <row r="65" spans="1:10" ht="192" x14ac:dyDescent="0.15">
      <c r="A65" s="5">
        <v>72945</v>
      </c>
      <c r="B65" s="5" t="s">
        <v>290</v>
      </c>
      <c r="C65" s="3">
        <v>222</v>
      </c>
      <c r="D65" s="4" t="s">
        <v>328</v>
      </c>
      <c r="E65" s="5" t="s">
        <v>296</v>
      </c>
      <c r="F65" s="20">
        <v>416</v>
      </c>
      <c r="G65" s="20">
        <v>4.08</v>
      </c>
      <c r="H65" s="20">
        <v>3.7</v>
      </c>
      <c r="I65" s="20">
        <f t="shared" si="4"/>
        <v>1539.2</v>
      </c>
      <c r="J65" s="22">
        <f t="shared" si="5"/>
        <v>1697.28</v>
      </c>
    </row>
    <row r="66" spans="1:10" ht="240" x14ac:dyDescent="0.15">
      <c r="A66" s="5">
        <v>72958</v>
      </c>
      <c r="B66" s="5" t="s">
        <v>290</v>
      </c>
      <c r="C66" s="3">
        <v>223</v>
      </c>
      <c r="D66" s="4" t="s">
        <v>329</v>
      </c>
      <c r="E66" s="5" t="s">
        <v>296</v>
      </c>
      <c r="F66" s="20">
        <v>416</v>
      </c>
      <c r="G66" s="20">
        <v>12.87</v>
      </c>
      <c r="H66" s="20">
        <v>10</v>
      </c>
      <c r="I66" s="20">
        <f t="shared" si="4"/>
        <v>4160</v>
      </c>
      <c r="J66" s="22">
        <f t="shared" si="5"/>
        <v>5353.92</v>
      </c>
    </row>
    <row r="67" spans="1:10" ht="288" x14ac:dyDescent="0.15">
      <c r="A67" s="3">
        <v>72965</v>
      </c>
      <c r="B67" s="5" t="s">
        <v>290</v>
      </c>
      <c r="C67" s="3">
        <v>224</v>
      </c>
      <c r="D67" s="13" t="s">
        <v>330</v>
      </c>
      <c r="E67" s="3" t="s">
        <v>331</v>
      </c>
      <c r="F67" s="17">
        <v>208</v>
      </c>
      <c r="G67" s="17">
        <v>241.59</v>
      </c>
      <c r="H67" s="17">
        <v>180</v>
      </c>
      <c r="I67" s="20">
        <f t="shared" si="4"/>
        <v>37440</v>
      </c>
      <c r="J67" s="21">
        <f t="shared" si="5"/>
        <v>50250.720000000001</v>
      </c>
    </row>
    <row r="68" spans="1:10" ht="192" x14ac:dyDescent="0.15">
      <c r="A68" s="5">
        <v>72955</v>
      </c>
      <c r="B68" s="5" t="s">
        <v>290</v>
      </c>
      <c r="C68" s="3">
        <v>225</v>
      </c>
      <c r="D68" s="4" t="s">
        <v>332</v>
      </c>
      <c r="E68" s="5" t="s">
        <v>284</v>
      </c>
      <c r="F68" s="19">
        <f>2400/12</f>
        <v>200</v>
      </c>
      <c r="G68" s="19">
        <v>12.26</v>
      </c>
      <c r="H68" s="19">
        <v>10</v>
      </c>
      <c r="I68" s="20">
        <f t="shared" si="4"/>
        <v>2000</v>
      </c>
      <c r="J68" s="22">
        <f t="shared" si="5"/>
        <v>2452</v>
      </c>
    </row>
    <row r="69" spans="1:10" ht="384" x14ac:dyDescent="0.15">
      <c r="A69" s="5" t="s">
        <v>267</v>
      </c>
      <c r="B69" s="5" t="s">
        <v>290</v>
      </c>
      <c r="C69" s="3">
        <v>226</v>
      </c>
      <c r="D69" s="4" t="s">
        <v>268</v>
      </c>
      <c r="E69" s="5" t="s">
        <v>296</v>
      </c>
      <c r="F69" s="20">
        <f>120/12</f>
        <v>10</v>
      </c>
      <c r="G69" s="20">
        <v>639.73</v>
      </c>
      <c r="H69" s="20">
        <v>610</v>
      </c>
      <c r="I69" s="20">
        <f t="shared" si="4"/>
        <v>6100</v>
      </c>
      <c r="J69" s="22">
        <f t="shared" si="5"/>
        <v>6397.3</v>
      </c>
    </row>
    <row r="70" spans="1:10" ht="409" x14ac:dyDescent="0.15">
      <c r="A70" s="5" t="s">
        <v>269</v>
      </c>
      <c r="B70" s="5" t="s">
        <v>290</v>
      </c>
      <c r="C70" s="3">
        <v>227</v>
      </c>
      <c r="D70" s="4" t="s">
        <v>270</v>
      </c>
      <c r="E70" s="5" t="s">
        <v>7</v>
      </c>
      <c r="F70" s="20">
        <v>10</v>
      </c>
      <c r="G70" s="20">
        <v>15.88</v>
      </c>
      <c r="H70" s="20">
        <v>13</v>
      </c>
      <c r="I70" s="20">
        <f t="shared" si="4"/>
        <v>130</v>
      </c>
      <c r="J70" s="22">
        <f t="shared" si="5"/>
        <v>158.80000000000001</v>
      </c>
    </row>
    <row r="71" spans="1:10" ht="288" x14ac:dyDescent="0.15">
      <c r="A71" s="5" t="s">
        <v>271</v>
      </c>
      <c r="B71" s="5" t="s">
        <v>290</v>
      </c>
      <c r="C71" s="3">
        <v>228</v>
      </c>
      <c r="D71" s="4" t="s">
        <v>272</v>
      </c>
      <c r="E71" s="5" t="s">
        <v>291</v>
      </c>
      <c r="F71" s="20">
        <v>20</v>
      </c>
      <c r="G71" s="20">
        <v>57.27</v>
      </c>
      <c r="H71" s="20">
        <v>50</v>
      </c>
      <c r="I71" s="20">
        <f t="shared" si="4"/>
        <v>1000</v>
      </c>
      <c r="J71" s="22">
        <f t="shared" si="5"/>
        <v>1145.4000000000001</v>
      </c>
    </row>
    <row r="72" spans="1:10" ht="224" x14ac:dyDescent="0.15">
      <c r="A72" s="5" t="s">
        <v>273</v>
      </c>
      <c r="B72" s="5" t="s">
        <v>290</v>
      </c>
      <c r="C72" s="3">
        <v>229</v>
      </c>
      <c r="D72" s="4" t="s">
        <v>274</v>
      </c>
      <c r="E72" s="5" t="s">
        <v>275</v>
      </c>
      <c r="F72" s="20">
        <v>1</v>
      </c>
      <c r="G72" s="20">
        <v>1133.3599999999999</v>
      </c>
      <c r="H72" s="20">
        <v>1010</v>
      </c>
      <c r="I72" s="20">
        <f t="shared" si="4"/>
        <v>1010</v>
      </c>
      <c r="J72" s="22">
        <f t="shared" si="5"/>
        <v>1133.3599999999999</v>
      </c>
    </row>
    <row r="73" spans="1:10" ht="80" x14ac:dyDescent="0.15">
      <c r="A73" s="5" t="s">
        <v>276</v>
      </c>
      <c r="B73" s="5" t="s">
        <v>290</v>
      </c>
      <c r="C73" s="3">
        <v>230</v>
      </c>
      <c r="D73" s="4" t="s">
        <v>277</v>
      </c>
      <c r="E73" s="5" t="s">
        <v>7</v>
      </c>
      <c r="F73" s="20">
        <v>20</v>
      </c>
      <c r="G73" s="20">
        <v>28.51</v>
      </c>
      <c r="H73" s="20">
        <v>25</v>
      </c>
      <c r="I73" s="20">
        <f t="shared" si="4"/>
        <v>500</v>
      </c>
      <c r="J73" s="22">
        <f t="shared" si="5"/>
        <v>570.20000000000005</v>
      </c>
    </row>
    <row r="74" spans="1:10" ht="409" x14ac:dyDescent="0.15">
      <c r="A74" s="5" t="s">
        <v>278</v>
      </c>
      <c r="B74" s="5" t="s">
        <v>290</v>
      </c>
      <c r="C74" s="3">
        <v>231</v>
      </c>
      <c r="D74" s="4" t="s">
        <v>279</v>
      </c>
      <c r="E74" s="5" t="s">
        <v>11</v>
      </c>
      <c r="F74" s="20">
        <v>12</v>
      </c>
      <c r="G74" s="20">
        <v>404.63</v>
      </c>
      <c r="H74" s="20">
        <v>319</v>
      </c>
      <c r="I74" s="20">
        <f t="shared" si="4"/>
        <v>3828</v>
      </c>
      <c r="J74" s="22">
        <f t="shared" si="5"/>
        <v>4855.5599999999995</v>
      </c>
    </row>
    <row r="75" spans="1:10" ht="336" x14ac:dyDescent="0.15">
      <c r="A75" s="5" t="s">
        <v>211</v>
      </c>
      <c r="B75" s="5" t="s">
        <v>290</v>
      </c>
      <c r="C75" s="3">
        <v>232</v>
      </c>
      <c r="D75" s="4" t="s">
        <v>212</v>
      </c>
      <c r="E75" s="5" t="s">
        <v>11</v>
      </c>
      <c r="F75" s="20">
        <v>20</v>
      </c>
      <c r="G75" s="20">
        <v>119.84</v>
      </c>
      <c r="H75" s="20">
        <v>104</v>
      </c>
      <c r="I75" s="20">
        <f t="shared" si="4"/>
        <v>2080</v>
      </c>
      <c r="J75" s="22">
        <f t="shared" si="5"/>
        <v>2396.8000000000002</v>
      </c>
    </row>
    <row r="76" spans="1:10" ht="336" x14ac:dyDescent="0.15">
      <c r="A76" s="5" t="s">
        <v>213</v>
      </c>
      <c r="B76" s="5" t="s">
        <v>290</v>
      </c>
      <c r="C76" s="3">
        <v>233</v>
      </c>
      <c r="D76" s="4" t="s">
        <v>214</v>
      </c>
      <c r="E76" s="5" t="s">
        <v>11</v>
      </c>
      <c r="F76" s="20">
        <v>20</v>
      </c>
      <c r="G76" s="20">
        <v>73.31</v>
      </c>
      <c r="H76" s="20">
        <v>64</v>
      </c>
      <c r="I76" s="20">
        <f t="shared" si="4"/>
        <v>1280</v>
      </c>
      <c r="J76" s="22">
        <f t="shared" si="5"/>
        <v>1466.2</v>
      </c>
    </row>
    <row r="77" spans="1:10" ht="208" x14ac:dyDescent="0.15">
      <c r="A77" s="5" t="s">
        <v>333</v>
      </c>
      <c r="B77" s="5" t="s">
        <v>290</v>
      </c>
      <c r="C77" s="3">
        <v>234</v>
      </c>
      <c r="D77" s="4" t="s">
        <v>334</v>
      </c>
      <c r="E77" s="5" t="s">
        <v>7</v>
      </c>
      <c r="F77" s="20">
        <v>8</v>
      </c>
      <c r="G77" s="20">
        <v>266.04000000000002</v>
      </c>
      <c r="H77" s="20">
        <v>180</v>
      </c>
      <c r="I77" s="20">
        <f t="shared" si="4"/>
        <v>1440</v>
      </c>
      <c r="J77" s="22">
        <f t="shared" si="5"/>
        <v>2128.3200000000002</v>
      </c>
    </row>
    <row r="78" spans="1:10" ht="15.75" customHeight="1" x14ac:dyDescent="0.15">
      <c r="A78" s="95" t="s">
        <v>263</v>
      </c>
      <c r="B78" s="95"/>
      <c r="C78" s="95"/>
      <c r="D78" s="95"/>
      <c r="E78" s="95"/>
      <c r="F78" s="95"/>
      <c r="G78" s="95"/>
      <c r="H78" s="11"/>
      <c r="I78" s="25">
        <f>SUM(I45:I77)</f>
        <v>126661.02</v>
      </c>
      <c r="J78" s="26"/>
    </row>
    <row r="80" spans="1:10" ht="15.75" hidden="1" customHeight="1" x14ac:dyDescent="0.15">
      <c r="A80" s="98" t="s">
        <v>335</v>
      </c>
      <c r="B80" s="98"/>
      <c r="C80" s="98"/>
      <c r="D80" s="98"/>
      <c r="E80" s="98"/>
      <c r="F80" s="98"/>
      <c r="G80" s="98"/>
      <c r="H80" s="98"/>
      <c r="I80" s="98"/>
      <c r="J80" s="98"/>
    </row>
    <row r="81" spans="1:10" ht="48" hidden="1" x14ac:dyDescent="0.15">
      <c r="A81" s="2" t="s">
        <v>4</v>
      </c>
      <c r="B81" s="2"/>
      <c r="C81" s="23" t="s">
        <v>5</v>
      </c>
      <c r="D81" s="2" t="s">
        <v>6</v>
      </c>
      <c r="E81" s="2" t="s">
        <v>7</v>
      </c>
      <c r="F81" s="2" t="s">
        <v>8</v>
      </c>
      <c r="G81" s="2" t="s">
        <v>286</v>
      </c>
      <c r="H81" s="2"/>
      <c r="I81" s="2"/>
      <c r="J81" s="2" t="s">
        <v>336</v>
      </c>
    </row>
    <row r="82" spans="1:10" ht="15.75" customHeight="1" x14ac:dyDescent="0.15">
      <c r="A82" s="94" t="s">
        <v>337</v>
      </c>
      <c r="B82" s="94"/>
      <c r="C82" s="94"/>
      <c r="D82" s="94"/>
      <c r="E82" s="94"/>
      <c r="F82" s="94"/>
      <c r="G82" s="94"/>
      <c r="H82" s="94"/>
      <c r="I82" s="94"/>
      <c r="J82" s="94"/>
    </row>
    <row r="83" spans="1:10" ht="176" x14ac:dyDescent="0.15">
      <c r="A83" s="5" t="s">
        <v>62</v>
      </c>
      <c r="B83" s="5" t="s">
        <v>290</v>
      </c>
      <c r="C83" s="3">
        <v>284</v>
      </c>
      <c r="D83" s="4" t="s">
        <v>338</v>
      </c>
      <c r="E83" s="5" t="s">
        <v>85</v>
      </c>
      <c r="F83" s="19">
        <v>12</v>
      </c>
      <c r="G83" s="19">
        <v>291.2</v>
      </c>
      <c r="H83" s="19">
        <v>250</v>
      </c>
      <c r="I83" s="19">
        <f t="shared" ref="I83:I106" si="6">H83*F83</f>
        <v>3000</v>
      </c>
      <c r="J83" s="22">
        <f t="shared" ref="J83:J106" si="7">F83*G83</f>
        <v>3494.3999999999996</v>
      </c>
    </row>
    <row r="84" spans="1:10" ht="128" x14ac:dyDescent="0.15">
      <c r="A84" s="5" t="s">
        <v>62</v>
      </c>
      <c r="B84" s="5" t="s">
        <v>290</v>
      </c>
      <c r="C84" s="3">
        <v>285</v>
      </c>
      <c r="D84" s="4" t="s">
        <v>339</v>
      </c>
      <c r="E84" s="5" t="s">
        <v>7</v>
      </c>
      <c r="F84" s="19">
        <v>16</v>
      </c>
      <c r="G84" s="19">
        <v>91.96</v>
      </c>
      <c r="H84" s="19">
        <v>74.5</v>
      </c>
      <c r="I84" s="19">
        <f t="shared" si="6"/>
        <v>1192</v>
      </c>
      <c r="J84" s="22">
        <f t="shared" si="7"/>
        <v>1471.36</v>
      </c>
    </row>
    <row r="85" spans="1:10" ht="128" x14ac:dyDescent="0.15">
      <c r="A85" s="5" t="s">
        <v>62</v>
      </c>
      <c r="B85" s="5" t="s">
        <v>290</v>
      </c>
      <c r="C85" s="3">
        <v>286</v>
      </c>
      <c r="D85" s="4" t="s">
        <v>340</v>
      </c>
      <c r="E85" s="5" t="s">
        <v>7</v>
      </c>
      <c r="F85" s="19">
        <v>16</v>
      </c>
      <c r="G85" s="19">
        <v>105.32</v>
      </c>
      <c r="H85" s="19">
        <v>84.5</v>
      </c>
      <c r="I85" s="19">
        <f t="shared" si="6"/>
        <v>1352</v>
      </c>
      <c r="J85" s="22">
        <f t="shared" si="7"/>
        <v>1685.12</v>
      </c>
    </row>
    <row r="86" spans="1:10" ht="80" x14ac:dyDescent="0.15">
      <c r="A86" s="5">
        <v>84044</v>
      </c>
      <c r="B86" s="5" t="s">
        <v>290</v>
      </c>
      <c r="C86" s="3">
        <v>287</v>
      </c>
      <c r="D86" s="4" t="s">
        <v>341</v>
      </c>
      <c r="E86" s="5" t="s">
        <v>13</v>
      </c>
      <c r="F86" s="19">
        <v>20</v>
      </c>
      <c r="G86" s="19">
        <v>154.33000000000001</v>
      </c>
      <c r="H86" s="19">
        <v>130</v>
      </c>
      <c r="I86" s="19">
        <f t="shared" si="6"/>
        <v>2600</v>
      </c>
      <c r="J86" s="22">
        <f t="shared" si="7"/>
        <v>3086.6000000000004</v>
      </c>
    </row>
    <row r="87" spans="1:10" ht="96" x14ac:dyDescent="0.15">
      <c r="A87" s="5" t="s">
        <v>62</v>
      </c>
      <c r="B87" s="5" t="s">
        <v>290</v>
      </c>
      <c r="C87" s="3">
        <v>288</v>
      </c>
      <c r="D87" s="4" t="s">
        <v>342</v>
      </c>
      <c r="E87" s="5" t="s">
        <v>85</v>
      </c>
      <c r="F87" s="19">
        <f>900/12</f>
        <v>75</v>
      </c>
      <c r="G87" s="19">
        <v>28.81</v>
      </c>
      <c r="H87" s="19">
        <v>28.8</v>
      </c>
      <c r="I87" s="19">
        <f t="shared" si="6"/>
        <v>2160</v>
      </c>
      <c r="J87" s="22">
        <f t="shared" si="7"/>
        <v>2160.75</v>
      </c>
    </row>
    <row r="88" spans="1:10" ht="208" x14ac:dyDescent="0.15">
      <c r="A88" s="5" t="s">
        <v>194</v>
      </c>
      <c r="B88" s="5" t="s">
        <v>290</v>
      </c>
      <c r="C88" s="3">
        <v>289</v>
      </c>
      <c r="D88" s="4" t="s">
        <v>343</v>
      </c>
      <c r="E88" s="5" t="s">
        <v>7</v>
      </c>
      <c r="F88" s="19">
        <v>12</v>
      </c>
      <c r="G88" s="19">
        <v>264.7</v>
      </c>
      <c r="H88" s="19">
        <v>210</v>
      </c>
      <c r="I88" s="19">
        <f t="shared" si="6"/>
        <v>2520</v>
      </c>
      <c r="J88" s="22">
        <f t="shared" si="7"/>
        <v>3176.3999999999996</v>
      </c>
    </row>
    <row r="89" spans="1:10" ht="256" x14ac:dyDescent="0.15">
      <c r="A89" s="5" t="s">
        <v>344</v>
      </c>
      <c r="B89" s="5" t="s">
        <v>290</v>
      </c>
      <c r="C89" s="3">
        <v>290</v>
      </c>
      <c r="D89" s="4" t="s">
        <v>345</v>
      </c>
      <c r="E89" s="5" t="s">
        <v>7</v>
      </c>
      <c r="F89" s="19">
        <v>4</v>
      </c>
      <c r="G89" s="19">
        <v>1032.8499999999999</v>
      </c>
      <c r="H89" s="19">
        <v>900</v>
      </c>
      <c r="I89" s="19">
        <f t="shared" si="6"/>
        <v>3600</v>
      </c>
      <c r="J89" s="22">
        <f t="shared" si="7"/>
        <v>4131.3999999999996</v>
      </c>
    </row>
    <row r="90" spans="1:10" ht="112" x14ac:dyDescent="0.15">
      <c r="A90" s="5" t="s">
        <v>62</v>
      </c>
      <c r="B90" s="5" t="s">
        <v>290</v>
      </c>
      <c r="C90" s="3">
        <v>291</v>
      </c>
      <c r="D90" s="4" t="s">
        <v>64</v>
      </c>
      <c r="E90" s="5" t="s">
        <v>85</v>
      </c>
      <c r="F90" s="19">
        <v>33</v>
      </c>
      <c r="G90" s="19">
        <v>183.92</v>
      </c>
      <c r="H90" s="19">
        <v>160</v>
      </c>
      <c r="I90" s="19">
        <f t="shared" si="6"/>
        <v>5280</v>
      </c>
      <c r="J90" s="22">
        <f t="shared" si="7"/>
        <v>6069.36</v>
      </c>
    </row>
    <row r="91" spans="1:10" ht="96" x14ac:dyDescent="0.15">
      <c r="A91" s="5" t="s">
        <v>62</v>
      </c>
      <c r="B91" s="5" t="s">
        <v>290</v>
      </c>
      <c r="C91" s="3">
        <v>292</v>
      </c>
      <c r="D91" s="4" t="s">
        <v>346</v>
      </c>
      <c r="E91" s="5" t="s">
        <v>7</v>
      </c>
      <c r="F91" s="19">
        <v>12</v>
      </c>
      <c r="G91" s="19">
        <v>350.97</v>
      </c>
      <c r="H91" s="19">
        <v>310</v>
      </c>
      <c r="I91" s="19">
        <f t="shared" si="6"/>
        <v>3720</v>
      </c>
      <c r="J91" s="22">
        <f t="shared" si="7"/>
        <v>4211.6400000000003</v>
      </c>
    </row>
    <row r="92" spans="1:10" ht="96" x14ac:dyDescent="0.15">
      <c r="A92" s="5" t="s">
        <v>62</v>
      </c>
      <c r="B92" s="5" t="s">
        <v>290</v>
      </c>
      <c r="C92" s="3">
        <v>293</v>
      </c>
      <c r="D92" s="4" t="s">
        <v>347</v>
      </c>
      <c r="E92" s="5" t="s">
        <v>7</v>
      </c>
      <c r="F92" s="19">
        <v>12</v>
      </c>
      <c r="G92" s="19">
        <v>53.64</v>
      </c>
      <c r="H92" s="19">
        <v>45</v>
      </c>
      <c r="I92" s="19">
        <f t="shared" si="6"/>
        <v>540</v>
      </c>
      <c r="J92" s="22">
        <f t="shared" si="7"/>
        <v>643.68000000000006</v>
      </c>
    </row>
    <row r="93" spans="1:10" ht="160" x14ac:dyDescent="0.15">
      <c r="A93" s="5" t="s">
        <v>62</v>
      </c>
      <c r="B93" s="5" t="s">
        <v>290</v>
      </c>
      <c r="C93" s="3">
        <v>294</v>
      </c>
      <c r="D93" s="4" t="s">
        <v>348</v>
      </c>
      <c r="E93" s="5" t="s">
        <v>7</v>
      </c>
      <c r="F93" s="19">
        <v>41</v>
      </c>
      <c r="G93" s="19">
        <v>61.31</v>
      </c>
      <c r="H93" s="19">
        <v>55</v>
      </c>
      <c r="I93" s="19">
        <f t="shared" si="6"/>
        <v>2255</v>
      </c>
      <c r="J93" s="22">
        <f t="shared" si="7"/>
        <v>2513.71</v>
      </c>
    </row>
    <row r="94" spans="1:10" ht="80" x14ac:dyDescent="0.15">
      <c r="A94" s="5">
        <v>84132</v>
      </c>
      <c r="B94" s="5" t="s">
        <v>290</v>
      </c>
      <c r="C94" s="3">
        <v>295</v>
      </c>
      <c r="D94" s="4" t="s">
        <v>65</v>
      </c>
      <c r="E94" s="5" t="s">
        <v>13</v>
      </c>
      <c r="F94" s="19">
        <v>41</v>
      </c>
      <c r="G94" s="19">
        <v>106.4</v>
      </c>
      <c r="H94" s="19">
        <v>90</v>
      </c>
      <c r="I94" s="19">
        <f t="shared" si="6"/>
        <v>3690</v>
      </c>
      <c r="J94" s="22">
        <f t="shared" si="7"/>
        <v>4362.4000000000005</v>
      </c>
    </row>
    <row r="95" spans="1:10" ht="176" x14ac:dyDescent="0.15">
      <c r="A95" s="5" t="s">
        <v>62</v>
      </c>
      <c r="B95" s="5" t="s">
        <v>290</v>
      </c>
      <c r="C95" s="3">
        <v>296</v>
      </c>
      <c r="D95" s="4" t="s">
        <v>349</v>
      </c>
      <c r="E95" s="5" t="s">
        <v>67</v>
      </c>
      <c r="F95" s="19">
        <f>900/12</f>
        <v>75</v>
      </c>
      <c r="G95" s="19">
        <v>22.99</v>
      </c>
      <c r="H95" s="19">
        <v>18</v>
      </c>
      <c r="I95" s="19">
        <f t="shared" si="6"/>
        <v>1350</v>
      </c>
      <c r="J95" s="22">
        <f t="shared" si="7"/>
        <v>1724.2499999999998</v>
      </c>
    </row>
    <row r="96" spans="1:10" ht="144" x14ac:dyDescent="0.15">
      <c r="A96" s="3" t="s">
        <v>62</v>
      </c>
      <c r="B96" s="5" t="s">
        <v>290</v>
      </c>
      <c r="C96" s="3">
        <v>297</v>
      </c>
      <c r="D96" s="13" t="s">
        <v>350</v>
      </c>
      <c r="E96" s="3" t="s">
        <v>67</v>
      </c>
      <c r="F96" s="18">
        <v>41</v>
      </c>
      <c r="G96" s="18">
        <v>65.72</v>
      </c>
      <c r="H96" s="18">
        <v>55</v>
      </c>
      <c r="I96" s="19">
        <f t="shared" si="6"/>
        <v>2255</v>
      </c>
      <c r="J96" s="21">
        <f t="shared" si="7"/>
        <v>2694.52</v>
      </c>
    </row>
    <row r="97" spans="1:10" ht="176" x14ac:dyDescent="0.15">
      <c r="A97" s="3" t="s">
        <v>62</v>
      </c>
      <c r="B97" s="5" t="s">
        <v>290</v>
      </c>
      <c r="C97" s="3">
        <v>298</v>
      </c>
      <c r="D97" s="13" t="s">
        <v>351</v>
      </c>
      <c r="E97" s="3" t="s">
        <v>67</v>
      </c>
      <c r="F97" s="18">
        <v>66</v>
      </c>
      <c r="G97" s="18">
        <v>27.59</v>
      </c>
      <c r="H97" s="18">
        <v>22</v>
      </c>
      <c r="I97" s="19">
        <f t="shared" si="6"/>
        <v>1452</v>
      </c>
      <c r="J97" s="21">
        <f t="shared" si="7"/>
        <v>1820.94</v>
      </c>
    </row>
    <row r="98" spans="1:10" ht="112" x14ac:dyDescent="0.15">
      <c r="A98" s="5" t="s">
        <v>62</v>
      </c>
      <c r="B98" s="5" t="s">
        <v>290</v>
      </c>
      <c r="C98" s="3">
        <v>299</v>
      </c>
      <c r="D98" s="4" t="s">
        <v>66</v>
      </c>
      <c r="E98" s="5" t="s">
        <v>67</v>
      </c>
      <c r="F98" s="19">
        <v>33</v>
      </c>
      <c r="G98" s="19">
        <v>76.63</v>
      </c>
      <c r="H98" s="19">
        <v>65</v>
      </c>
      <c r="I98" s="19">
        <f t="shared" si="6"/>
        <v>2145</v>
      </c>
      <c r="J98" s="22">
        <f t="shared" si="7"/>
        <v>2528.79</v>
      </c>
    </row>
    <row r="99" spans="1:10" ht="144" x14ac:dyDescent="0.15">
      <c r="A99" s="5" t="s">
        <v>62</v>
      </c>
      <c r="B99" s="5" t="s">
        <v>290</v>
      </c>
      <c r="C99" s="3">
        <v>300</v>
      </c>
      <c r="D99" s="4" t="s">
        <v>352</v>
      </c>
      <c r="E99" s="5" t="s">
        <v>85</v>
      </c>
      <c r="F99" s="19">
        <v>33</v>
      </c>
      <c r="G99" s="19">
        <v>692.75</v>
      </c>
      <c r="H99" s="19">
        <v>580</v>
      </c>
      <c r="I99" s="19">
        <f t="shared" si="6"/>
        <v>19140</v>
      </c>
      <c r="J99" s="22">
        <f t="shared" si="7"/>
        <v>22860.75</v>
      </c>
    </row>
    <row r="100" spans="1:10" ht="112" x14ac:dyDescent="0.15">
      <c r="A100" s="5" t="s">
        <v>62</v>
      </c>
      <c r="B100" s="5" t="s">
        <v>290</v>
      </c>
      <c r="C100" s="3">
        <v>301</v>
      </c>
      <c r="D100" s="4" t="s">
        <v>353</v>
      </c>
      <c r="E100" s="5" t="s">
        <v>7</v>
      </c>
      <c r="F100" s="19">
        <v>66</v>
      </c>
      <c r="G100" s="19">
        <v>15.33</v>
      </c>
      <c r="H100" s="19">
        <v>15.3</v>
      </c>
      <c r="I100" s="19">
        <f t="shared" si="6"/>
        <v>1009.8000000000001</v>
      </c>
      <c r="J100" s="22">
        <f t="shared" si="7"/>
        <v>1011.78</v>
      </c>
    </row>
    <row r="101" spans="1:10" ht="112" x14ac:dyDescent="0.15">
      <c r="A101" s="5" t="s">
        <v>62</v>
      </c>
      <c r="B101" s="5" t="s">
        <v>290</v>
      </c>
      <c r="C101" s="3">
        <v>302</v>
      </c>
      <c r="D101" s="4" t="s">
        <v>354</v>
      </c>
      <c r="E101" s="5" t="s">
        <v>7</v>
      </c>
      <c r="F101" s="19">
        <v>66</v>
      </c>
      <c r="G101" s="19">
        <v>22.99</v>
      </c>
      <c r="H101" s="19">
        <v>18</v>
      </c>
      <c r="I101" s="19">
        <f t="shared" si="6"/>
        <v>1188</v>
      </c>
      <c r="J101" s="22">
        <f t="shared" si="7"/>
        <v>1517.34</v>
      </c>
    </row>
    <row r="102" spans="1:10" ht="112" x14ac:dyDescent="0.15">
      <c r="A102" s="5">
        <v>72091</v>
      </c>
      <c r="B102" s="5" t="s">
        <v>290</v>
      </c>
      <c r="C102" s="3">
        <v>303</v>
      </c>
      <c r="D102" s="4" t="s">
        <v>355</v>
      </c>
      <c r="E102" s="5" t="s">
        <v>85</v>
      </c>
      <c r="F102" s="19">
        <v>666</v>
      </c>
      <c r="G102" s="19">
        <v>19.88</v>
      </c>
      <c r="H102" s="19">
        <v>15</v>
      </c>
      <c r="I102" s="19">
        <f t="shared" si="6"/>
        <v>9990</v>
      </c>
      <c r="J102" s="22">
        <f t="shared" si="7"/>
        <v>13240.08</v>
      </c>
    </row>
    <row r="103" spans="1:10" ht="192" x14ac:dyDescent="0.15">
      <c r="A103" s="5" t="s">
        <v>62</v>
      </c>
      <c r="B103" s="5" t="s">
        <v>290</v>
      </c>
      <c r="C103" s="3">
        <v>304</v>
      </c>
      <c r="D103" s="4" t="s">
        <v>356</v>
      </c>
      <c r="E103" s="5" t="s">
        <v>85</v>
      </c>
      <c r="F103" s="19">
        <v>83</v>
      </c>
      <c r="G103" s="19">
        <v>28.81</v>
      </c>
      <c r="H103" s="19">
        <v>23</v>
      </c>
      <c r="I103" s="19">
        <f t="shared" si="6"/>
        <v>1909</v>
      </c>
      <c r="J103" s="22">
        <f t="shared" si="7"/>
        <v>2391.23</v>
      </c>
    </row>
    <row r="104" spans="1:10" ht="64" x14ac:dyDescent="0.15">
      <c r="A104" s="5" t="s">
        <v>62</v>
      </c>
      <c r="B104" s="5" t="s">
        <v>290</v>
      </c>
      <c r="C104" s="3">
        <v>305</v>
      </c>
      <c r="D104" s="4" t="s">
        <v>210</v>
      </c>
      <c r="E104" s="5" t="s">
        <v>357</v>
      </c>
      <c r="F104" s="19">
        <v>116</v>
      </c>
      <c r="G104" s="19">
        <v>147.13</v>
      </c>
      <c r="H104" s="19">
        <v>110</v>
      </c>
      <c r="I104" s="19">
        <f t="shared" si="6"/>
        <v>12760</v>
      </c>
      <c r="J104" s="22">
        <f t="shared" si="7"/>
        <v>17067.079999999998</v>
      </c>
    </row>
    <row r="105" spans="1:10" ht="144" x14ac:dyDescent="0.15">
      <c r="A105" s="5" t="s">
        <v>62</v>
      </c>
      <c r="B105" s="5" t="s">
        <v>290</v>
      </c>
      <c r="C105" s="3">
        <v>306</v>
      </c>
      <c r="D105" s="4" t="s">
        <v>358</v>
      </c>
      <c r="E105" s="5" t="s">
        <v>7</v>
      </c>
      <c r="F105" s="19">
        <f>600/12</f>
        <v>50</v>
      </c>
      <c r="G105" s="19">
        <v>122.61</v>
      </c>
      <c r="H105" s="19">
        <v>100</v>
      </c>
      <c r="I105" s="19">
        <f t="shared" si="6"/>
        <v>5000</v>
      </c>
      <c r="J105" s="22">
        <f t="shared" si="7"/>
        <v>6130.5</v>
      </c>
    </row>
    <row r="106" spans="1:10" ht="336" x14ac:dyDescent="0.15">
      <c r="A106" s="5" t="s">
        <v>62</v>
      </c>
      <c r="B106" s="5" t="s">
        <v>290</v>
      </c>
      <c r="C106" s="3">
        <v>307</v>
      </c>
      <c r="D106" s="4" t="s">
        <v>359</v>
      </c>
      <c r="E106" s="5" t="s">
        <v>7</v>
      </c>
      <c r="F106" s="19">
        <v>4</v>
      </c>
      <c r="G106" s="19">
        <v>85.83</v>
      </c>
      <c r="H106" s="19">
        <v>80</v>
      </c>
      <c r="I106" s="19">
        <f t="shared" si="6"/>
        <v>320</v>
      </c>
      <c r="J106" s="22">
        <f t="shared" si="7"/>
        <v>343.32</v>
      </c>
    </row>
    <row r="107" spans="1:10" ht="15.75" customHeight="1" x14ac:dyDescent="0.15">
      <c r="A107" s="95" t="s">
        <v>360</v>
      </c>
      <c r="B107" s="95"/>
      <c r="C107" s="95"/>
      <c r="D107" s="95"/>
      <c r="E107" s="95"/>
      <c r="F107" s="95"/>
      <c r="G107" s="95"/>
      <c r="H107" s="11"/>
      <c r="I107" s="16">
        <f>SUM(I83:I106)</f>
        <v>90427.8</v>
      </c>
      <c r="J107" s="12"/>
    </row>
    <row r="108" spans="1:10" ht="16" x14ac:dyDescent="0.15">
      <c r="A108" s="5"/>
      <c r="B108" s="5"/>
      <c r="C108" s="3"/>
      <c r="D108" s="4"/>
      <c r="E108" s="5"/>
      <c r="F108" s="19"/>
      <c r="G108" s="19"/>
      <c r="H108" s="19"/>
      <c r="I108" s="19"/>
      <c r="J108" s="22"/>
    </row>
    <row r="109" spans="1:10" ht="15.75" customHeight="1" x14ac:dyDescent="0.15">
      <c r="A109" s="93" t="s">
        <v>361</v>
      </c>
      <c r="B109" s="93"/>
      <c r="C109" s="93"/>
      <c r="D109" s="93"/>
      <c r="E109" s="93"/>
      <c r="F109" s="93"/>
      <c r="G109" s="93"/>
      <c r="H109" s="93"/>
      <c r="I109" s="93"/>
      <c r="J109" s="93"/>
    </row>
    <row r="110" spans="1:10" ht="48" x14ac:dyDescent="0.15">
      <c r="A110" s="2" t="s">
        <v>4</v>
      </c>
      <c r="B110" s="2"/>
      <c r="C110" s="23" t="s">
        <v>5</v>
      </c>
      <c r="D110" s="2" t="s">
        <v>6</v>
      </c>
      <c r="E110" s="2" t="s">
        <v>7</v>
      </c>
      <c r="F110" s="2" t="s">
        <v>8</v>
      </c>
      <c r="G110" s="2" t="s">
        <v>286</v>
      </c>
      <c r="H110" s="2"/>
      <c r="I110" s="2"/>
      <c r="J110" s="2" t="s">
        <v>336</v>
      </c>
    </row>
    <row r="111" spans="1:10" ht="15.75" customHeight="1" x14ac:dyDescent="0.15">
      <c r="A111" s="94" t="s">
        <v>362</v>
      </c>
      <c r="B111" s="94"/>
      <c r="C111" s="94"/>
      <c r="D111" s="94"/>
      <c r="E111" s="94"/>
      <c r="F111" s="94"/>
      <c r="G111" s="94"/>
      <c r="H111" s="94"/>
      <c r="I111" s="94"/>
      <c r="J111" s="94"/>
    </row>
    <row r="112" spans="1:10" ht="409" x14ac:dyDescent="0.15">
      <c r="A112" s="5" t="s">
        <v>62</v>
      </c>
      <c r="B112" s="5" t="s">
        <v>290</v>
      </c>
      <c r="C112" s="3">
        <v>308</v>
      </c>
      <c r="D112" s="4" t="s">
        <v>265</v>
      </c>
      <c r="E112" s="5" t="s">
        <v>7</v>
      </c>
      <c r="F112" s="19">
        <v>1</v>
      </c>
      <c r="G112" s="19">
        <v>2400</v>
      </c>
      <c r="H112" s="19">
        <v>2030</v>
      </c>
      <c r="I112" s="19">
        <f>H112*F112</f>
        <v>2030</v>
      </c>
      <c r="J112" s="22">
        <f>F112*G112</f>
        <v>2400</v>
      </c>
    </row>
    <row r="113" spans="1:12" ht="409" x14ac:dyDescent="0.15">
      <c r="A113" s="5" t="s">
        <v>62</v>
      </c>
      <c r="B113" s="5" t="s">
        <v>290</v>
      </c>
      <c r="C113" s="3">
        <v>309</v>
      </c>
      <c r="D113" s="4" t="s">
        <v>266</v>
      </c>
      <c r="E113" s="5" t="s">
        <v>7</v>
      </c>
      <c r="F113" s="19">
        <v>1</v>
      </c>
      <c r="G113" s="19">
        <v>500</v>
      </c>
      <c r="H113" s="19">
        <v>400</v>
      </c>
      <c r="I113" s="19">
        <f>H113*F113</f>
        <v>400</v>
      </c>
      <c r="J113" s="22">
        <f>F113*G113</f>
        <v>500</v>
      </c>
    </row>
    <row r="114" spans="1:12" ht="16" x14ac:dyDescent="0.15">
      <c r="A114" s="5"/>
      <c r="B114" s="5"/>
      <c r="C114" s="3"/>
      <c r="D114" s="4"/>
      <c r="E114" s="5"/>
      <c r="F114" s="19"/>
      <c r="G114" s="19"/>
      <c r="H114" s="19"/>
      <c r="I114" s="19"/>
      <c r="J114" s="22"/>
    </row>
    <row r="115" spans="1:12" ht="15.75" customHeight="1" x14ac:dyDescent="0.15">
      <c r="A115" s="95" t="s">
        <v>363</v>
      </c>
      <c r="B115" s="95"/>
      <c r="C115" s="95"/>
      <c r="D115" s="95"/>
      <c r="E115" s="95"/>
      <c r="F115" s="95"/>
      <c r="G115" s="95"/>
      <c r="H115" s="11"/>
      <c r="I115" s="25">
        <f>SUM(I112:I114)</f>
        <v>2430</v>
      </c>
      <c r="J115" s="12"/>
    </row>
    <row r="116" spans="1:12" ht="15.75" customHeight="1" x14ac:dyDescent="0.15">
      <c r="A116" s="95" t="s">
        <v>364</v>
      </c>
      <c r="B116" s="95"/>
      <c r="C116" s="95"/>
      <c r="D116" s="95"/>
      <c r="E116" s="95"/>
      <c r="F116" s="95"/>
      <c r="G116" s="95"/>
      <c r="H116" s="11"/>
      <c r="I116" s="11"/>
      <c r="J116" s="32" t="e">
        <f>SUM(I115,I107,I79,I63,I26,#REF!,#REF!,#REF!,#REF!,#REF!,#REF!,#REF!,#REF!,#REF!)</f>
        <v>#REF!</v>
      </c>
    </row>
    <row r="119" spans="1:12" ht="21" customHeight="1" x14ac:dyDescent="0.15">
      <c r="A119" s="96" t="s">
        <v>365</v>
      </c>
      <c r="B119" s="96"/>
      <c r="C119" s="96"/>
      <c r="D119" s="96"/>
      <c r="E119" s="96"/>
      <c r="F119" s="96"/>
      <c r="G119" s="96"/>
      <c r="H119" s="96"/>
      <c r="I119" s="33">
        <f>I115+I107+I78+I42+I24</f>
        <v>303721.82</v>
      </c>
      <c r="J119" s="29"/>
      <c r="L119" s="34"/>
    </row>
    <row r="123" spans="1:12" x14ac:dyDescent="0.15">
      <c r="I123" s="35">
        <v>307000</v>
      </c>
    </row>
  </sheetData>
  <mergeCells count="15">
    <mergeCell ref="A1:J1"/>
    <mergeCell ref="A3:J3"/>
    <mergeCell ref="A24:G24"/>
    <mergeCell ref="A26:J26"/>
    <mergeCell ref="A42:G42"/>
    <mergeCell ref="A44:J44"/>
    <mergeCell ref="A78:G78"/>
    <mergeCell ref="A80:J80"/>
    <mergeCell ref="A82:J82"/>
    <mergeCell ref="A107:G107"/>
    <mergeCell ref="A109:J109"/>
    <mergeCell ref="A111:J111"/>
    <mergeCell ref="A115:G115"/>
    <mergeCell ref="A116:G116"/>
    <mergeCell ref="A119:H119"/>
  </mergeCells>
  <pageMargins left="0.51180555555555496" right="0.51180555555555496" top="0.78749999999999998" bottom="0.78749999999999998" header="0.51180555555555496" footer="0.51180555555555496"/>
  <pageSetup paperSize="8" firstPageNumber="0" orientation="portrait" horizontalDpi="4294967292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 enableFormatConditionsCalculation="0">
    <tabColor rgb="FFFFFFFF"/>
  </sheetPr>
  <dimension ref="A1:J12"/>
  <sheetViews>
    <sheetView view="pageBreakPreview" zoomScaleNormal="80" zoomScalePageLayoutView="80" workbookViewId="0">
      <selection activeCell="A8" sqref="A8"/>
    </sheetView>
  </sheetViews>
  <sheetFormatPr baseColWidth="10" defaultColWidth="8.83203125" defaultRowHeight="13" x14ac:dyDescent="0.15"/>
  <cols>
    <col min="7" max="7" width="0" hidden="1"/>
    <col min="10" max="10" width="0" hidden="1"/>
  </cols>
  <sheetData>
    <row r="1" spans="1:10" ht="15.75" customHeight="1" x14ac:dyDescent="0.15">
      <c r="A1" s="98" t="s">
        <v>3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80" x14ac:dyDescent="0.15">
      <c r="A2" s="2" t="s">
        <v>4</v>
      </c>
      <c r="B2" s="2" t="s">
        <v>285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286</v>
      </c>
      <c r="H2" s="2" t="s">
        <v>287</v>
      </c>
      <c r="I2" s="2" t="s">
        <v>288</v>
      </c>
      <c r="J2" s="2" t="s">
        <v>10</v>
      </c>
    </row>
    <row r="3" spans="1:10" ht="15.75" customHeight="1" x14ac:dyDescent="0.15">
      <c r="A3" s="98" t="s">
        <v>362</v>
      </c>
      <c r="B3" s="98"/>
      <c r="C3" s="98"/>
      <c r="D3" s="98"/>
      <c r="E3" s="98"/>
      <c r="F3" s="98"/>
      <c r="G3" s="98"/>
      <c r="H3" s="98"/>
      <c r="I3" s="98"/>
      <c r="J3" s="98"/>
    </row>
    <row r="5" spans="1:10" ht="92.25" customHeight="1" x14ac:dyDescent="0.15">
      <c r="A5" s="5">
        <v>73535</v>
      </c>
      <c r="B5" s="5" t="s">
        <v>366</v>
      </c>
      <c r="C5" s="3">
        <v>310</v>
      </c>
      <c r="D5" s="4" t="s">
        <v>204</v>
      </c>
      <c r="E5" s="5" t="s">
        <v>205</v>
      </c>
      <c r="F5" s="19">
        <v>10</v>
      </c>
      <c r="G5" s="19">
        <v>226.55</v>
      </c>
      <c r="H5" s="19">
        <v>226</v>
      </c>
      <c r="I5" s="19">
        <f>H5*F5</f>
        <v>2260</v>
      </c>
      <c r="J5" s="22">
        <f>F5*G5</f>
        <v>2265.5</v>
      </c>
    </row>
    <row r="8" spans="1:10" ht="18" x14ac:dyDescent="0.2">
      <c r="A8" s="99" t="s">
        <v>365</v>
      </c>
      <c r="B8" s="99"/>
      <c r="C8" s="99"/>
      <c r="D8" s="99"/>
      <c r="E8" s="99"/>
      <c r="F8" s="99"/>
      <c r="G8" s="99"/>
      <c r="H8" s="99"/>
      <c r="I8" s="36">
        <f>I5</f>
        <v>2260</v>
      </c>
    </row>
    <row r="12" spans="1:10" x14ac:dyDescent="0.15">
      <c r="I12" s="35">
        <v>2260</v>
      </c>
    </row>
  </sheetData>
  <mergeCells count="3">
    <mergeCell ref="A1:J1"/>
    <mergeCell ref="A3:J3"/>
    <mergeCell ref="A8:H8"/>
  </mergeCells>
  <pageMargins left="0.51180555555555496" right="0.51180555555555496" top="0.78749999999999998" bottom="0.78749999999999998" header="0.51180555555555496" footer="0.51180555555555496"/>
  <pageSetup paperSize="8" firstPageNumber="0" orientation="portrait" horizontalDpi="4294967292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 enableFormatConditionsCalculation="0">
    <tabColor rgb="FFFFFFFF"/>
  </sheetPr>
  <dimension ref="A1:J14"/>
  <sheetViews>
    <sheetView view="pageBreakPreview" zoomScaleNormal="80" zoomScalePageLayoutView="80" workbookViewId="0">
      <selection activeCell="N5" sqref="N5"/>
    </sheetView>
  </sheetViews>
  <sheetFormatPr baseColWidth="10" defaultColWidth="8.83203125" defaultRowHeight="13" x14ac:dyDescent="0.15"/>
  <cols>
    <col min="7" max="7" width="0" hidden="1"/>
    <col min="10" max="10" width="0" hidden="1"/>
  </cols>
  <sheetData>
    <row r="1" spans="1:10" ht="15.75" customHeight="1" x14ac:dyDescent="0.15">
      <c r="A1" s="98" t="s">
        <v>3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80" x14ac:dyDescent="0.15">
      <c r="A2" s="2" t="s">
        <v>4</v>
      </c>
      <c r="B2" s="2" t="s">
        <v>285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286</v>
      </c>
      <c r="H2" s="2" t="s">
        <v>287</v>
      </c>
      <c r="I2" s="2" t="s">
        <v>288</v>
      </c>
      <c r="J2" s="2" t="s">
        <v>10</v>
      </c>
    </row>
    <row r="3" spans="1:10" ht="15.75" customHeight="1" x14ac:dyDescent="0.15">
      <c r="A3" s="98" t="s">
        <v>367</v>
      </c>
      <c r="B3" s="98"/>
      <c r="C3" s="98"/>
      <c r="D3" s="98"/>
      <c r="E3" s="98"/>
      <c r="F3" s="98"/>
      <c r="G3" s="98"/>
      <c r="H3" s="98"/>
      <c r="I3" s="98"/>
      <c r="J3" s="98"/>
    </row>
    <row r="5" spans="1:10" ht="256.5" customHeight="1" x14ac:dyDescent="0.15">
      <c r="A5" s="5" t="s">
        <v>62</v>
      </c>
      <c r="B5" s="5" t="s">
        <v>368</v>
      </c>
      <c r="C5" s="3">
        <v>181</v>
      </c>
      <c r="D5" s="14" t="s">
        <v>207</v>
      </c>
      <c r="E5" s="5" t="s">
        <v>7</v>
      </c>
      <c r="F5" s="20">
        <v>16</v>
      </c>
      <c r="G5" s="20">
        <v>1098.25</v>
      </c>
      <c r="H5" s="20">
        <v>930.49</v>
      </c>
      <c r="I5" s="20">
        <f>H5*F5</f>
        <v>14887.84</v>
      </c>
      <c r="J5" s="22">
        <f>F5*G5</f>
        <v>17572</v>
      </c>
    </row>
    <row r="8" spans="1:10" ht="21" customHeight="1" x14ac:dyDescent="0.2">
      <c r="A8" s="100" t="s">
        <v>365</v>
      </c>
      <c r="B8" s="100"/>
      <c r="C8" s="100"/>
      <c r="D8" s="100"/>
      <c r="E8" s="100"/>
      <c r="F8" s="100"/>
      <c r="G8" s="100"/>
      <c r="H8" s="100"/>
      <c r="I8" s="37">
        <f>I5</f>
        <v>14887.84</v>
      </c>
    </row>
    <row r="14" spans="1:10" x14ac:dyDescent="0.15">
      <c r="I14" s="38">
        <v>15508.2</v>
      </c>
    </row>
  </sheetData>
  <mergeCells count="3">
    <mergeCell ref="A1:J1"/>
    <mergeCell ref="A3:J3"/>
    <mergeCell ref="A8:H8"/>
  </mergeCells>
  <pageMargins left="0.51180555555555496" right="0.51180555555555496" top="0.78749999999999998" bottom="0.78749999999999998" header="0.51180555555555496" footer="0.51180555555555496"/>
  <pageSetup paperSize="8" firstPageNumber="0" orientation="portrait" horizontalDpi="4294967292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 enableFormatConditionsCalculation="0">
    <tabColor rgb="FFFFFFFF"/>
  </sheetPr>
  <dimension ref="A1:LK185"/>
  <sheetViews>
    <sheetView tabSelected="1" view="pageBreakPreview" zoomScale="75" zoomScaleNormal="70" zoomScaleSheetLayoutView="70" zoomScalePageLayoutView="70" workbookViewId="0">
      <selection activeCell="C8" sqref="C8"/>
    </sheetView>
  </sheetViews>
  <sheetFormatPr baseColWidth="10" defaultColWidth="8.83203125" defaultRowHeight="13" x14ac:dyDescent="0.15"/>
  <cols>
    <col min="1" max="1" width="16.33203125" customWidth="1"/>
    <col min="2" max="2" width="8.6640625" customWidth="1"/>
    <col min="3" max="3" width="79.83203125" customWidth="1"/>
    <col min="4" max="4" width="8.6640625" customWidth="1"/>
    <col min="5" max="5" width="13" customWidth="1"/>
    <col min="6" max="6" width="15.5" style="63" customWidth="1"/>
    <col min="7" max="7" width="20" customWidth="1"/>
    <col min="8" max="8" width="0" style="1" hidden="1" customWidth="1"/>
    <col min="9" max="9" width="17" customWidth="1"/>
    <col min="10" max="10" width="14.5" hidden="1" customWidth="1"/>
    <col min="11" max="11" width="13.5" hidden="1" customWidth="1"/>
    <col min="12" max="12" width="13.5" customWidth="1"/>
    <col min="13" max="13" width="26.6640625" customWidth="1"/>
    <col min="15" max="15" width="18.1640625" bestFit="1" customWidth="1"/>
  </cols>
  <sheetData>
    <row r="1" spans="1:323" ht="15.75" customHeight="1" x14ac:dyDescent="0.2">
      <c r="A1" s="106" t="s">
        <v>418</v>
      </c>
      <c r="B1" s="106"/>
      <c r="C1" s="106"/>
      <c r="D1" s="106"/>
      <c r="E1" s="106"/>
      <c r="F1" s="106"/>
      <c r="G1" s="106"/>
      <c r="H1"/>
    </row>
    <row r="2" spans="1:323" ht="15.75" customHeight="1" x14ac:dyDescent="0.2">
      <c r="A2" s="106" t="s">
        <v>1</v>
      </c>
      <c r="B2" s="106"/>
      <c r="C2" s="106"/>
      <c r="D2" s="106"/>
      <c r="E2" s="106"/>
      <c r="F2" s="106"/>
      <c r="G2" s="106"/>
      <c r="H2"/>
    </row>
    <row r="3" spans="1:323" ht="16" x14ac:dyDescent="0.15">
      <c r="A3" s="107" t="s">
        <v>2</v>
      </c>
      <c r="B3" s="107"/>
      <c r="C3" s="107"/>
      <c r="D3" s="107"/>
      <c r="E3" s="107"/>
      <c r="F3" s="107"/>
      <c r="G3" s="107"/>
      <c r="H3"/>
    </row>
    <row r="4" spans="1:323" ht="15.75" customHeight="1" x14ac:dyDescent="0.15">
      <c r="A4" s="98" t="s">
        <v>3</v>
      </c>
      <c r="B4" s="98"/>
      <c r="C4" s="98"/>
      <c r="D4" s="98"/>
      <c r="E4" s="98"/>
      <c r="F4" s="98"/>
      <c r="G4" s="98"/>
      <c r="H4"/>
    </row>
    <row r="5" spans="1:323" ht="32.25" customHeight="1" thickBot="1" x14ac:dyDescent="0.2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49" t="s">
        <v>9</v>
      </c>
      <c r="G5" s="2" t="s">
        <v>10</v>
      </c>
      <c r="H5"/>
    </row>
    <row r="6" spans="1:323" ht="15.75" customHeight="1" x14ac:dyDescent="0.15">
      <c r="A6" s="94" t="s">
        <v>388</v>
      </c>
      <c r="B6" s="94"/>
      <c r="C6" s="94"/>
      <c r="D6" s="94"/>
      <c r="E6" s="94"/>
      <c r="F6" s="94"/>
      <c r="G6" s="94"/>
      <c r="H6"/>
      <c r="M6" s="108" t="s">
        <v>405</v>
      </c>
    </row>
    <row r="7" spans="1:323" ht="33" thickBot="1" x14ac:dyDescent="0.2">
      <c r="A7" s="70">
        <v>94218</v>
      </c>
      <c r="B7" s="70">
        <v>1</v>
      </c>
      <c r="C7" s="71" t="s">
        <v>390</v>
      </c>
      <c r="D7" s="72" t="s">
        <v>11</v>
      </c>
      <c r="E7" s="52">
        <v>364.29</v>
      </c>
      <c r="F7" s="50">
        <v>86.03</v>
      </c>
      <c r="G7" s="50">
        <f t="shared" ref="G7:G16" si="0">E7*F7</f>
        <v>31339.868700000003</v>
      </c>
      <c r="H7" s="1" t="s">
        <v>12</v>
      </c>
      <c r="M7" s="109"/>
    </row>
    <row r="8" spans="1:323" ht="49" thickBot="1" x14ac:dyDescent="0.2">
      <c r="A8" s="70">
        <v>94219</v>
      </c>
      <c r="B8" s="70">
        <f>B7+1</f>
        <v>2</v>
      </c>
      <c r="C8" s="71" t="s">
        <v>391</v>
      </c>
      <c r="D8" s="72" t="s">
        <v>13</v>
      </c>
      <c r="E8" s="52">
        <v>546.42999999999995</v>
      </c>
      <c r="F8" s="50">
        <v>18.52</v>
      </c>
      <c r="G8" s="50">
        <f t="shared" si="0"/>
        <v>10119.883599999999</v>
      </c>
      <c r="H8" s="1" t="s">
        <v>12</v>
      </c>
      <c r="M8" s="42" t="s">
        <v>394</v>
      </c>
    </row>
    <row r="9" spans="1:323" s="8" customFormat="1" ht="33" thickBot="1" x14ac:dyDescent="0.25">
      <c r="A9" s="91">
        <v>94228</v>
      </c>
      <c r="B9" s="91">
        <f t="shared" ref="B9:B16" si="1">B8+1</f>
        <v>3</v>
      </c>
      <c r="C9" s="113" t="s">
        <v>14</v>
      </c>
      <c r="D9" s="90" t="s">
        <v>13</v>
      </c>
      <c r="E9" s="114">
        <v>448.85</v>
      </c>
      <c r="F9" s="115">
        <v>47.23</v>
      </c>
      <c r="G9" s="115">
        <f t="shared" si="0"/>
        <v>21199.1855</v>
      </c>
      <c r="H9" s="6" t="s">
        <v>12</v>
      </c>
      <c r="I9" s="119"/>
      <c r="J9"/>
      <c r="K9"/>
      <c r="L9" s="120"/>
      <c r="M9" s="43" t="s">
        <v>395</v>
      </c>
      <c r="N9" s="7"/>
      <c r="O9" s="124">
        <f>G173</f>
        <v>2000000.1946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</row>
    <row r="10" spans="1:323" s="8" customFormat="1" ht="33" thickBot="1" x14ac:dyDescent="0.25">
      <c r="A10" s="70">
        <v>94231</v>
      </c>
      <c r="B10" s="70">
        <f t="shared" si="1"/>
        <v>4</v>
      </c>
      <c r="C10" s="71" t="s">
        <v>392</v>
      </c>
      <c r="D10" s="72" t="s">
        <v>13</v>
      </c>
      <c r="E10" s="52">
        <v>177.08</v>
      </c>
      <c r="F10" s="50">
        <v>24.42</v>
      </c>
      <c r="G10" s="50">
        <f t="shared" si="0"/>
        <v>4324.2936000000009</v>
      </c>
      <c r="H10" s="6" t="s">
        <v>12</v>
      </c>
      <c r="I10" s="120"/>
      <c r="J10"/>
      <c r="K10"/>
      <c r="L10"/>
      <c r="M10" s="43"/>
      <c r="N10" s="7"/>
      <c r="O10" s="125">
        <f>I173</f>
        <v>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</row>
    <row r="11" spans="1:323" s="8" customFormat="1" ht="48" x14ac:dyDescent="0.2">
      <c r="A11" s="70">
        <v>87881</v>
      </c>
      <c r="B11" s="70">
        <f t="shared" si="1"/>
        <v>5</v>
      </c>
      <c r="C11" s="71" t="s">
        <v>15</v>
      </c>
      <c r="D11" s="72" t="s">
        <v>11</v>
      </c>
      <c r="E11" s="52">
        <v>364.29</v>
      </c>
      <c r="F11" s="50">
        <v>2.95</v>
      </c>
      <c r="G11" s="50">
        <f t="shared" si="0"/>
        <v>1074.6555000000001</v>
      </c>
      <c r="H11" s="6" t="s">
        <v>12</v>
      </c>
      <c r="I11" s="120"/>
      <c r="J11"/>
      <c r="K11"/>
      <c r="L11"/>
      <c r="M11" s="44"/>
      <c r="N11" s="7"/>
      <c r="O11" s="133">
        <f>L9*F9</f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</row>
    <row r="12" spans="1:323" ht="48" x14ac:dyDescent="0.25">
      <c r="A12" s="91">
        <v>96109</v>
      </c>
      <c r="B12" s="91">
        <f t="shared" si="1"/>
        <v>6</v>
      </c>
      <c r="C12" s="113" t="s">
        <v>16</v>
      </c>
      <c r="D12" s="90" t="s">
        <v>11</v>
      </c>
      <c r="E12" s="114">
        <v>296.14</v>
      </c>
      <c r="F12" s="115">
        <v>33.869999999999997</v>
      </c>
      <c r="G12" s="115">
        <f t="shared" si="0"/>
        <v>10030.261799999998</v>
      </c>
      <c r="H12" s="6" t="s">
        <v>12</v>
      </c>
      <c r="I12" s="119"/>
      <c r="L12" s="123"/>
    </row>
    <row r="13" spans="1:323" ht="32" x14ac:dyDescent="0.2">
      <c r="A13" s="70">
        <v>72201</v>
      </c>
      <c r="B13" s="70">
        <f t="shared" si="1"/>
        <v>7</v>
      </c>
      <c r="C13" s="71" t="s">
        <v>17</v>
      </c>
      <c r="D13" s="72" t="s">
        <v>11</v>
      </c>
      <c r="E13" s="52">
        <v>364.29</v>
      </c>
      <c r="F13" s="50">
        <v>8.75</v>
      </c>
      <c r="G13" s="50">
        <f t="shared" si="0"/>
        <v>3187.5375000000004</v>
      </c>
      <c r="H13" s="6" t="s">
        <v>12</v>
      </c>
      <c r="I13" s="120"/>
    </row>
    <row r="14" spans="1:323" ht="32" x14ac:dyDescent="0.15">
      <c r="A14" s="70">
        <v>55960</v>
      </c>
      <c r="B14" s="70">
        <f t="shared" si="1"/>
        <v>8</v>
      </c>
      <c r="C14" s="71" t="s">
        <v>18</v>
      </c>
      <c r="D14" s="72" t="s">
        <v>11</v>
      </c>
      <c r="E14" s="52">
        <v>546.42999999999995</v>
      </c>
      <c r="F14" s="50">
        <v>4.46</v>
      </c>
      <c r="G14" s="50">
        <f t="shared" si="0"/>
        <v>2437.0777999999996</v>
      </c>
      <c r="H14" s="6" t="s">
        <v>12</v>
      </c>
    </row>
    <row r="15" spans="1:323" ht="48.75" customHeight="1" x14ac:dyDescent="0.15">
      <c r="A15" s="70">
        <v>94230</v>
      </c>
      <c r="B15" s="70">
        <f t="shared" si="1"/>
        <v>9</v>
      </c>
      <c r="C15" s="71" t="s">
        <v>19</v>
      </c>
      <c r="D15" s="72" t="s">
        <v>13</v>
      </c>
      <c r="E15" s="52">
        <v>91.07</v>
      </c>
      <c r="F15" s="50">
        <v>68.87</v>
      </c>
      <c r="G15" s="50">
        <f t="shared" si="0"/>
        <v>6271.9908999999998</v>
      </c>
      <c r="H15" s="9" t="s">
        <v>20</v>
      </c>
    </row>
    <row r="16" spans="1:323" ht="36.75" customHeight="1" x14ac:dyDescent="0.15">
      <c r="A16" s="70">
        <v>72089</v>
      </c>
      <c r="B16" s="70">
        <f t="shared" si="1"/>
        <v>10</v>
      </c>
      <c r="C16" s="71" t="s">
        <v>393</v>
      </c>
      <c r="D16" s="72" t="s">
        <v>11</v>
      </c>
      <c r="E16" s="52">
        <v>1011.9</v>
      </c>
      <c r="F16" s="50">
        <v>10.86</v>
      </c>
      <c r="G16" s="50">
        <f t="shared" si="0"/>
        <v>10989.233999999999</v>
      </c>
      <c r="H16" s="9" t="s">
        <v>21</v>
      </c>
    </row>
    <row r="17" spans="1:8" ht="15.75" customHeight="1" x14ac:dyDescent="0.15">
      <c r="A17" s="101" t="s">
        <v>373</v>
      </c>
      <c r="B17" s="101"/>
      <c r="C17" s="101"/>
      <c r="D17" s="101"/>
      <c r="E17" s="101"/>
      <c r="F17" s="101"/>
      <c r="G17" s="40">
        <f>SUM(G7:G16)</f>
        <v>100973.9889</v>
      </c>
    </row>
    <row r="18" spans="1:8" ht="16" x14ac:dyDescent="0.15">
      <c r="A18" s="105" t="s">
        <v>389</v>
      </c>
      <c r="B18" s="105"/>
      <c r="C18" s="105"/>
      <c r="D18" s="105"/>
      <c r="E18" s="105"/>
      <c r="F18" s="105"/>
      <c r="G18" s="105"/>
      <c r="H18"/>
    </row>
    <row r="19" spans="1:8" ht="16" x14ac:dyDescent="0.15">
      <c r="A19" s="70">
        <v>84862</v>
      </c>
      <c r="B19" s="70">
        <f>B16+1</f>
        <v>11</v>
      </c>
      <c r="C19" s="71" t="s">
        <v>23</v>
      </c>
      <c r="D19" s="72" t="s">
        <v>13</v>
      </c>
      <c r="E19" s="52">
        <v>91.07</v>
      </c>
      <c r="F19" s="50">
        <v>192.05</v>
      </c>
      <c r="G19" s="50">
        <f t="shared" ref="G19:G41" si="2">E19*F19</f>
        <v>17489.9935</v>
      </c>
      <c r="H19" s="1" t="s">
        <v>12</v>
      </c>
    </row>
    <row r="20" spans="1:8" ht="32" x14ac:dyDescent="0.15">
      <c r="A20" s="70">
        <v>73665</v>
      </c>
      <c r="B20" s="70">
        <f t="shared" ref="B20:B41" si="3">B19+1</f>
        <v>12</v>
      </c>
      <c r="C20" s="71" t="s">
        <v>24</v>
      </c>
      <c r="D20" s="72" t="s">
        <v>11</v>
      </c>
      <c r="E20" s="52">
        <v>50.6</v>
      </c>
      <c r="F20" s="50">
        <v>53.23</v>
      </c>
      <c r="G20" s="50">
        <f t="shared" si="2"/>
        <v>2693.4380000000001</v>
      </c>
      <c r="H20" s="1" t="s">
        <v>12</v>
      </c>
    </row>
    <row r="21" spans="1:8" ht="16" x14ac:dyDescent="0.15">
      <c r="A21" s="70" t="s">
        <v>25</v>
      </c>
      <c r="B21" s="70">
        <f t="shared" si="3"/>
        <v>13</v>
      </c>
      <c r="C21" s="71" t="s">
        <v>26</v>
      </c>
      <c r="D21" s="72" t="s">
        <v>13</v>
      </c>
      <c r="E21" s="52">
        <v>91.07</v>
      </c>
      <c r="F21" s="50">
        <v>102.64</v>
      </c>
      <c r="G21" s="50">
        <f t="shared" si="2"/>
        <v>9347.4247999999989</v>
      </c>
      <c r="H21" s="1" t="s">
        <v>12</v>
      </c>
    </row>
    <row r="22" spans="1:8" ht="16" x14ac:dyDescent="0.15">
      <c r="A22" s="70" t="s">
        <v>27</v>
      </c>
      <c r="B22" s="70">
        <f t="shared" si="3"/>
        <v>14</v>
      </c>
      <c r="C22" s="71" t="s">
        <v>28</v>
      </c>
      <c r="D22" s="72" t="s">
        <v>13</v>
      </c>
      <c r="E22" s="52">
        <v>91.07</v>
      </c>
      <c r="F22" s="50">
        <v>27.44</v>
      </c>
      <c r="G22" s="50">
        <f t="shared" si="2"/>
        <v>2498.9607999999998</v>
      </c>
      <c r="H22" s="1" t="s">
        <v>12</v>
      </c>
    </row>
    <row r="23" spans="1:8" ht="16" x14ac:dyDescent="0.15">
      <c r="A23" s="70">
        <v>72117</v>
      </c>
      <c r="B23" s="70">
        <f t="shared" si="3"/>
        <v>15</v>
      </c>
      <c r="C23" s="71" t="s">
        <v>29</v>
      </c>
      <c r="D23" s="72" t="s">
        <v>11</v>
      </c>
      <c r="E23" s="52">
        <v>182.14</v>
      </c>
      <c r="F23" s="50">
        <v>144.47</v>
      </c>
      <c r="G23" s="50">
        <f t="shared" si="2"/>
        <v>26313.765799999997</v>
      </c>
      <c r="H23" s="1" t="s">
        <v>12</v>
      </c>
    </row>
    <row r="24" spans="1:8" ht="32" x14ac:dyDescent="0.15">
      <c r="A24" s="70">
        <v>72118</v>
      </c>
      <c r="B24" s="70">
        <f t="shared" si="3"/>
        <v>16</v>
      </c>
      <c r="C24" s="73" t="s">
        <v>30</v>
      </c>
      <c r="D24" s="70" t="s">
        <v>11</v>
      </c>
      <c r="E24" s="51">
        <v>182.14</v>
      </c>
      <c r="F24" s="51">
        <v>213.62</v>
      </c>
      <c r="G24" s="50">
        <f t="shared" si="2"/>
        <v>38908.746800000001</v>
      </c>
      <c r="H24" s="1" t="s">
        <v>12</v>
      </c>
    </row>
    <row r="25" spans="1:8" ht="32" x14ac:dyDescent="0.15">
      <c r="A25" s="70">
        <v>72119</v>
      </c>
      <c r="B25" s="70">
        <f t="shared" si="3"/>
        <v>17</v>
      </c>
      <c r="C25" s="73" t="s">
        <v>31</v>
      </c>
      <c r="D25" s="70" t="s">
        <v>11</v>
      </c>
      <c r="E25" s="51">
        <v>75.89</v>
      </c>
      <c r="F25" s="51">
        <v>271.2</v>
      </c>
      <c r="G25" s="50">
        <f t="shared" si="2"/>
        <v>20581.367999999999</v>
      </c>
      <c r="H25" s="1" t="s">
        <v>12</v>
      </c>
    </row>
    <row r="26" spans="1:8" ht="32" x14ac:dyDescent="0.15">
      <c r="A26" s="70">
        <v>72120</v>
      </c>
      <c r="B26" s="70">
        <f t="shared" si="3"/>
        <v>18</v>
      </c>
      <c r="C26" s="73" t="s">
        <v>32</v>
      </c>
      <c r="D26" s="70" t="s">
        <v>11</v>
      </c>
      <c r="E26" s="52">
        <v>45.54</v>
      </c>
      <c r="F26" s="52">
        <v>344.6</v>
      </c>
      <c r="G26" s="50">
        <f t="shared" si="2"/>
        <v>15693.084000000001</v>
      </c>
      <c r="H26" s="1" t="s">
        <v>12</v>
      </c>
    </row>
    <row r="27" spans="1:8" ht="32" x14ac:dyDescent="0.15">
      <c r="A27" s="70" t="s">
        <v>33</v>
      </c>
      <c r="B27" s="70">
        <f t="shared" si="3"/>
        <v>19</v>
      </c>
      <c r="C27" s="71" t="s">
        <v>34</v>
      </c>
      <c r="D27" s="72" t="s">
        <v>11</v>
      </c>
      <c r="E27" s="52">
        <v>91.07</v>
      </c>
      <c r="F27" s="50">
        <v>446.28</v>
      </c>
      <c r="G27" s="50">
        <f t="shared" si="2"/>
        <v>40642.719599999997</v>
      </c>
      <c r="H27" s="1" t="s">
        <v>12</v>
      </c>
    </row>
    <row r="28" spans="1:8" ht="32" x14ac:dyDescent="0.15">
      <c r="A28" s="70" t="s">
        <v>397</v>
      </c>
      <c r="B28" s="70">
        <f t="shared" si="3"/>
        <v>20</v>
      </c>
      <c r="C28" s="71" t="s">
        <v>396</v>
      </c>
      <c r="D28" s="72" t="s">
        <v>35</v>
      </c>
      <c r="E28" s="52">
        <v>355</v>
      </c>
      <c r="F28" s="50">
        <v>26.58</v>
      </c>
      <c r="G28" s="50">
        <f t="shared" si="2"/>
        <v>9435.9</v>
      </c>
      <c r="H28" s="1" t="s">
        <v>12</v>
      </c>
    </row>
    <row r="29" spans="1:8" ht="48" x14ac:dyDescent="0.15">
      <c r="A29" s="70" t="s">
        <v>38</v>
      </c>
      <c r="B29" s="70">
        <f t="shared" si="3"/>
        <v>21</v>
      </c>
      <c r="C29" s="71" t="s">
        <v>39</v>
      </c>
      <c r="D29" s="72" t="s">
        <v>11</v>
      </c>
      <c r="E29" s="52">
        <v>50.6</v>
      </c>
      <c r="F29" s="50">
        <v>109.37</v>
      </c>
      <c r="G29" s="50">
        <f t="shared" si="2"/>
        <v>5534.1220000000003</v>
      </c>
      <c r="H29" s="1" t="s">
        <v>12</v>
      </c>
    </row>
    <row r="30" spans="1:8" ht="48" x14ac:dyDescent="0.15">
      <c r="A30" s="70" t="s">
        <v>398</v>
      </c>
      <c r="B30" s="70">
        <f t="shared" si="3"/>
        <v>22</v>
      </c>
      <c r="C30" s="71" t="s">
        <v>400</v>
      </c>
      <c r="D30" s="72" t="s">
        <v>35</v>
      </c>
      <c r="E30" s="52">
        <v>20</v>
      </c>
      <c r="F30" s="52">
        <f>326.58+213.17</f>
        <v>539.75</v>
      </c>
      <c r="G30" s="50">
        <f t="shared" si="2"/>
        <v>10795</v>
      </c>
      <c r="H30" s="1">
        <v>394.96</v>
      </c>
    </row>
    <row r="31" spans="1:8" ht="48" x14ac:dyDescent="0.15">
      <c r="A31" s="70" t="s">
        <v>399</v>
      </c>
      <c r="B31" s="70">
        <f t="shared" si="3"/>
        <v>23</v>
      </c>
      <c r="C31" s="71" t="s">
        <v>401</v>
      </c>
      <c r="D31" s="72" t="s">
        <v>35</v>
      </c>
      <c r="E31" s="52">
        <v>8</v>
      </c>
      <c r="F31" s="52">
        <f>353.84+223.19</f>
        <v>577.03</v>
      </c>
      <c r="G31" s="50">
        <f t="shared" si="2"/>
        <v>4616.24</v>
      </c>
      <c r="H31" s="1">
        <v>398.15</v>
      </c>
    </row>
    <row r="32" spans="1:8" ht="48" x14ac:dyDescent="0.15">
      <c r="A32" s="70" t="s">
        <v>402</v>
      </c>
      <c r="B32" s="70">
        <f t="shared" si="3"/>
        <v>24</v>
      </c>
      <c r="C32" s="71" t="s">
        <v>45</v>
      </c>
      <c r="D32" s="72" t="s">
        <v>35</v>
      </c>
      <c r="E32" s="52">
        <v>20</v>
      </c>
      <c r="F32" s="52">
        <f>348.78+233.23</f>
        <v>582.01</v>
      </c>
      <c r="G32" s="50">
        <f t="shared" si="2"/>
        <v>11640.2</v>
      </c>
      <c r="H32" s="1">
        <v>401.72</v>
      </c>
    </row>
    <row r="33" spans="1:8" ht="48" x14ac:dyDescent="0.15">
      <c r="A33" s="70" t="s">
        <v>403</v>
      </c>
      <c r="B33" s="70">
        <f t="shared" si="3"/>
        <v>25</v>
      </c>
      <c r="C33" s="71" t="s">
        <v>47</v>
      </c>
      <c r="D33" s="72" t="s">
        <v>35</v>
      </c>
      <c r="E33" s="52">
        <v>10</v>
      </c>
      <c r="F33" s="52">
        <f>365.66+243.23</f>
        <v>608.89</v>
      </c>
      <c r="G33" s="50">
        <f t="shared" si="2"/>
        <v>6088.9</v>
      </c>
      <c r="H33" s="1">
        <v>425.27</v>
      </c>
    </row>
    <row r="34" spans="1:8" ht="32" x14ac:dyDescent="0.15">
      <c r="A34" s="70">
        <v>91341</v>
      </c>
      <c r="B34" s="70">
        <f t="shared" si="3"/>
        <v>26</v>
      </c>
      <c r="C34" s="71" t="s">
        <v>52</v>
      </c>
      <c r="D34" s="72" t="s">
        <v>11</v>
      </c>
      <c r="E34" s="52">
        <v>8.1</v>
      </c>
      <c r="F34" s="52">
        <v>396.86</v>
      </c>
      <c r="G34" s="50">
        <f t="shared" si="2"/>
        <v>3214.5659999999998</v>
      </c>
      <c r="H34" s="1">
        <v>582.79999999999995</v>
      </c>
    </row>
    <row r="35" spans="1:8" ht="32" x14ac:dyDescent="0.15">
      <c r="A35" s="70">
        <v>91306</v>
      </c>
      <c r="B35" s="70">
        <f t="shared" si="3"/>
        <v>27</v>
      </c>
      <c r="C35" s="71" t="s">
        <v>404</v>
      </c>
      <c r="D35" s="72" t="s">
        <v>35</v>
      </c>
      <c r="E35" s="52">
        <v>8</v>
      </c>
      <c r="F35" s="52">
        <v>70.38</v>
      </c>
      <c r="G35" s="50">
        <f t="shared" si="2"/>
        <v>563.04</v>
      </c>
      <c r="H35" s="9">
        <v>192.83</v>
      </c>
    </row>
    <row r="36" spans="1:8" ht="32" x14ac:dyDescent="0.15">
      <c r="A36" s="70" t="s">
        <v>60</v>
      </c>
      <c r="B36" s="70">
        <f t="shared" si="3"/>
        <v>28</v>
      </c>
      <c r="C36" s="71" t="s">
        <v>61</v>
      </c>
      <c r="D36" s="72" t="s">
        <v>11</v>
      </c>
      <c r="E36" s="52">
        <v>15.18</v>
      </c>
      <c r="F36" s="52">
        <v>252.92</v>
      </c>
      <c r="G36" s="50">
        <f t="shared" si="2"/>
        <v>3839.3255999999997</v>
      </c>
      <c r="H36" s="9">
        <v>237.86</v>
      </c>
    </row>
    <row r="37" spans="1:8" ht="48" x14ac:dyDescent="0.15">
      <c r="A37" s="70">
        <v>84885</v>
      </c>
      <c r="B37" s="70">
        <f t="shared" si="3"/>
        <v>29</v>
      </c>
      <c r="C37" s="71" t="s">
        <v>63</v>
      </c>
      <c r="D37" s="72" t="s">
        <v>35</v>
      </c>
      <c r="E37" s="52">
        <v>15</v>
      </c>
      <c r="F37" s="50">
        <v>539.37</v>
      </c>
      <c r="G37" s="50">
        <f t="shared" si="2"/>
        <v>8090.55</v>
      </c>
      <c r="H37" s="1" t="s">
        <v>12</v>
      </c>
    </row>
    <row r="38" spans="1:8" ht="48" x14ac:dyDescent="0.15">
      <c r="A38" s="70">
        <v>94579</v>
      </c>
      <c r="B38" s="70">
        <f t="shared" si="3"/>
        <v>30</v>
      </c>
      <c r="C38" s="71" t="s">
        <v>69</v>
      </c>
      <c r="D38" s="72" t="s">
        <v>11</v>
      </c>
      <c r="E38" s="52">
        <v>15.18</v>
      </c>
      <c r="F38" s="50">
        <v>318.63</v>
      </c>
      <c r="G38" s="50">
        <f t="shared" si="2"/>
        <v>4836.8033999999998</v>
      </c>
      <c r="H38" s="9" t="s">
        <v>70</v>
      </c>
    </row>
    <row r="39" spans="1:8" ht="16" x14ac:dyDescent="0.15">
      <c r="A39" s="74" t="s">
        <v>71</v>
      </c>
      <c r="B39" s="70">
        <f t="shared" si="3"/>
        <v>31</v>
      </c>
      <c r="C39" s="75" t="s">
        <v>72</v>
      </c>
      <c r="D39" s="70" t="s">
        <v>11</v>
      </c>
      <c r="E39" s="52">
        <v>40.479999999999997</v>
      </c>
      <c r="F39" s="53">
        <v>237.77</v>
      </c>
      <c r="G39" s="50">
        <f t="shared" si="2"/>
        <v>9624.9295999999995</v>
      </c>
      <c r="H39" s="15"/>
    </row>
    <row r="40" spans="1:8" ht="16" x14ac:dyDescent="0.15">
      <c r="A40" s="74">
        <v>97645</v>
      </c>
      <c r="B40" s="70">
        <f t="shared" si="3"/>
        <v>32</v>
      </c>
      <c r="C40" s="75" t="s">
        <v>73</v>
      </c>
      <c r="D40" s="70" t="s">
        <v>11</v>
      </c>
      <c r="E40" s="52">
        <v>910.71</v>
      </c>
      <c r="F40" s="53">
        <v>16.489999999999998</v>
      </c>
      <c r="G40" s="50">
        <f t="shared" si="2"/>
        <v>15017.607899999999</v>
      </c>
      <c r="H40" s="15"/>
    </row>
    <row r="41" spans="1:8" ht="16" x14ac:dyDescent="0.15">
      <c r="A41" s="76">
        <v>85005</v>
      </c>
      <c r="B41" s="70">
        <f t="shared" si="3"/>
        <v>33</v>
      </c>
      <c r="C41" s="75" t="s">
        <v>74</v>
      </c>
      <c r="D41" s="70" t="s">
        <v>11</v>
      </c>
      <c r="E41" s="52">
        <v>30.36</v>
      </c>
      <c r="F41" s="54">
        <v>390.61</v>
      </c>
      <c r="G41" s="50">
        <f t="shared" si="2"/>
        <v>11858.919600000001</v>
      </c>
      <c r="H41" s="15"/>
    </row>
    <row r="42" spans="1:8" ht="15.75" customHeight="1" x14ac:dyDescent="0.15">
      <c r="A42" s="101" t="s">
        <v>373</v>
      </c>
      <c r="B42" s="101"/>
      <c r="C42" s="101"/>
      <c r="D42" s="101"/>
      <c r="E42" s="101"/>
      <c r="F42" s="101"/>
      <c r="G42" s="40">
        <f>SUM(G19:G41)</f>
        <v>279325.6054</v>
      </c>
      <c r="H42"/>
    </row>
    <row r="43" spans="1:8" ht="16" x14ac:dyDescent="0.15">
      <c r="A43" s="105" t="s">
        <v>75</v>
      </c>
      <c r="B43" s="105"/>
      <c r="C43" s="105"/>
      <c r="D43" s="105"/>
      <c r="E43" s="105"/>
      <c r="F43" s="105"/>
      <c r="G43" s="105"/>
      <c r="H43"/>
    </row>
    <row r="44" spans="1:8" ht="32" x14ac:dyDescent="0.15">
      <c r="A44" s="70" t="s">
        <v>79</v>
      </c>
      <c r="B44" s="70">
        <f>B41+1</f>
        <v>34</v>
      </c>
      <c r="C44" s="71" t="s">
        <v>80</v>
      </c>
      <c r="D44" s="72" t="s">
        <v>11</v>
      </c>
      <c r="E44" s="60">
        <v>40.479999999999997</v>
      </c>
      <c r="F44" s="55">
        <v>108.36</v>
      </c>
      <c r="G44" s="50">
        <f t="shared" ref="G44:G49" si="4">E44*F44</f>
        <v>4386.4128000000001</v>
      </c>
      <c r="H44" s="1" t="s">
        <v>12</v>
      </c>
    </row>
    <row r="45" spans="1:8" ht="16" x14ac:dyDescent="0.15">
      <c r="A45" s="70" t="s">
        <v>81</v>
      </c>
      <c r="B45" s="70">
        <f t="shared" ref="B45:B49" si="5">B44+1</f>
        <v>35</v>
      </c>
      <c r="C45" s="71" t="s">
        <v>82</v>
      </c>
      <c r="D45" s="72" t="s">
        <v>76</v>
      </c>
      <c r="E45" s="60">
        <v>91.07</v>
      </c>
      <c r="F45" s="55">
        <v>432.74</v>
      </c>
      <c r="G45" s="50">
        <f t="shared" si="4"/>
        <v>39409.631799999996</v>
      </c>
      <c r="H45" s="1" t="s">
        <v>12</v>
      </c>
    </row>
    <row r="46" spans="1:8" ht="64" x14ac:dyDescent="0.15">
      <c r="A46" s="70">
        <v>87456</v>
      </c>
      <c r="B46" s="70">
        <f t="shared" si="5"/>
        <v>36</v>
      </c>
      <c r="C46" s="71" t="s">
        <v>83</v>
      </c>
      <c r="D46" s="72" t="s">
        <v>11</v>
      </c>
      <c r="E46" s="60">
        <v>354.17</v>
      </c>
      <c r="F46" s="55">
        <v>54.59</v>
      </c>
      <c r="G46" s="50">
        <f t="shared" si="4"/>
        <v>19334.140300000003</v>
      </c>
      <c r="H46" s="1" t="s">
        <v>12</v>
      </c>
    </row>
    <row r="47" spans="1:8" ht="32" x14ac:dyDescent="0.15">
      <c r="A47" s="70">
        <v>86889</v>
      </c>
      <c r="B47" s="70">
        <f t="shared" si="5"/>
        <v>37</v>
      </c>
      <c r="C47" s="71" t="s">
        <v>84</v>
      </c>
      <c r="D47" s="72" t="s">
        <v>85</v>
      </c>
      <c r="E47" s="52">
        <v>50.6</v>
      </c>
      <c r="F47" s="50">
        <v>556.37</v>
      </c>
      <c r="G47" s="50">
        <f t="shared" si="4"/>
        <v>28152.322</v>
      </c>
      <c r="H47" s="1" t="s">
        <v>12</v>
      </c>
    </row>
    <row r="48" spans="1:8" ht="32" x14ac:dyDescent="0.15">
      <c r="A48" s="70">
        <v>86895</v>
      </c>
      <c r="B48" s="70">
        <f t="shared" si="5"/>
        <v>38</v>
      </c>
      <c r="C48" s="71" t="s">
        <v>86</v>
      </c>
      <c r="D48" s="72" t="s">
        <v>11</v>
      </c>
      <c r="E48" s="52">
        <v>50.6</v>
      </c>
      <c r="F48" s="50">
        <v>273.61</v>
      </c>
      <c r="G48" s="50">
        <f t="shared" si="4"/>
        <v>13844.666000000001</v>
      </c>
      <c r="H48" s="1" t="s">
        <v>12</v>
      </c>
    </row>
    <row r="49" spans="1:8" ht="32" x14ac:dyDescent="0.15">
      <c r="A49" s="70">
        <v>86957</v>
      </c>
      <c r="B49" s="70">
        <f t="shared" si="5"/>
        <v>39</v>
      </c>
      <c r="C49" s="71" t="s">
        <v>87</v>
      </c>
      <c r="D49" s="72" t="s">
        <v>35</v>
      </c>
      <c r="E49" s="52">
        <v>396</v>
      </c>
      <c r="F49" s="50">
        <v>18.440000000000001</v>
      </c>
      <c r="G49" s="50">
        <f t="shared" si="4"/>
        <v>7302.2400000000007</v>
      </c>
      <c r="H49" s="1" t="s">
        <v>12</v>
      </c>
    </row>
    <row r="50" spans="1:8" ht="15.75" customHeight="1" x14ac:dyDescent="0.15">
      <c r="A50" s="110" t="s">
        <v>88</v>
      </c>
      <c r="B50" s="110"/>
      <c r="C50" s="110"/>
      <c r="D50" s="110"/>
      <c r="E50" s="110"/>
      <c r="F50" s="110"/>
      <c r="G50" s="77">
        <f>SUM(G44:G49)</f>
        <v>112429.4129</v>
      </c>
      <c r="H50"/>
    </row>
    <row r="51" spans="1:8" ht="16" x14ac:dyDescent="0.15">
      <c r="A51" s="105" t="s">
        <v>89</v>
      </c>
      <c r="B51" s="105"/>
      <c r="C51" s="105"/>
      <c r="D51" s="105"/>
      <c r="E51" s="105"/>
      <c r="F51" s="105"/>
      <c r="G51" s="105"/>
      <c r="H51"/>
    </row>
    <row r="52" spans="1:8" ht="16" x14ac:dyDescent="0.15">
      <c r="A52" s="70">
        <v>72278</v>
      </c>
      <c r="B52" s="70">
        <v>40</v>
      </c>
      <c r="C52" s="75" t="s">
        <v>106</v>
      </c>
      <c r="D52" s="70" t="s">
        <v>7</v>
      </c>
      <c r="E52" s="56">
        <v>715</v>
      </c>
      <c r="F52" s="56">
        <v>84.58</v>
      </c>
      <c r="G52" s="50">
        <f t="shared" ref="G52:G112" si="6">E52*F52</f>
        <v>60474.7</v>
      </c>
      <c r="H52"/>
    </row>
    <row r="53" spans="1:8" ht="32" x14ac:dyDescent="0.15">
      <c r="A53" s="70" t="s">
        <v>90</v>
      </c>
      <c r="B53" s="70">
        <v>41</v>
      </c>
      <c r="C53" s="75" t="s">
        <v>91</v>
      </c>
      <c r="D53" s="70" t="s">
        <v>7</v>
      </c>
      <c r="E53" s="56">
        <v>51</v>
      </c>
      <c r="F53" s="56">
        <v>44.16</v>
      </c>
      <c r="G53" s="50">
        <f t="shared" si="6"/>
        <v>2252.16</v>
      </c>
      <c r="H53"/>
    </row>
    <row r="54" spans="1:8" ht="32" x14ac:dyDescent="0.15">
      <c r="A54" s="70" t="s">
        <v>92</v>
      </c>
      <c r="B54" s="70">
        <v>42</v>
      </c>
      <c r="C54" s="75" t="s">
        <v>93</v>
      </c>
      <c r="D54" s="70" t="s">
        <v>7</v>
      </c>
      <c r="E54" s="56">
        <v>51</v>
      </c>
      <c r="F54" s="56">
        <v>50.53</v>
      </c>
      <c r="G54" s="50">
        <f t="shared" si="6"/>
        <v>2577.0300000000002</v>
      </c>
      <c r="H54"/>
    </row>
    <row r="55" spans="1:8" ht="32" x14ac:dyDescent="0.15">
      <c r="A55" s="70" t="s">
        <v>94</v>
      </c>
      <c r="B55" s="70">
        <v>43</v>
      </c>
      <c r="C55" s="75" t="s">
        <v>95</v>
      </c>
      <c r="D55" s="70" t="s">
        <v>7</v>
      </c>
      <c r="E55" s="56">
        <v>51</v>
      </c>
      <c r="F55" s="56">
        <v>58.35</v>
      </c>
      <c r="G55" s="50">
        <f t="shared" si="6"/>
        <v>2975.85</v>
      </c>
      <c r="H55"/>
    </row>
    <row r="56" spans="1:8" ht="64" x14ac:dyDescent="0.15">
      <c r="A56" s="70" t="s">
        <v>96</v>
      </c>
      <c r="B56" s="70">
        <v>44</v>
      </c>
      <c r="C56" s="75" t="s">
        <v>97</v>
      </c>
      <c r="D56" s="70" t="s">
        <v>7</v>
      </c>
      <c r="E56" s="56">
        <v>24</v>
      </c>
      <c r="F56" s="56">
        <v>129.02000000000001</v>
      </c>
      <c r="G56" s="50">
        <f t="shared" si="6"/>
        <v>3096.4800000000005</v>
      </c>
      <c r="H56"/>
    </row>
    <row r="57" spans="1:8" ht="16" x14ac:dyDescent="0.15">
      <c r="A57" s="70" t="s">
        <v>98</v>
      </c>
      <c r="B57" s="70">
        <v>45</v>
      </c>
      <c r="C57" s="75" t="s">
        <v>99</v>
      </c>
      <c r="D57" s="70" t="s">
        <v>7</v>
      </c>
      <c r="E57" s="56">
        <v>51</v>
      </c>
      <c r="F57" s="56">
        <v>282.77999999999997</v>
      </c>
      <c r="G57" s="50">
        <f t="shared" si="6"/>
        <v>14421.779999999999</v>
      </c>
      <c r="H57"/>
    </row>
    <row r="58" spans="1:8" ht="32" x14ac:dyDescent="0.15">
      <c r="A58" s="70">
        <v>83399</v>
      </c>
      <c r="B58" s="70">
        <v>46</v>
      </c>
      <c r="C58" s="75" t="s">
        <v>100</v>
      </c>
      <c r="D58" s="70" t="s">
        <v>7</v>
      </c>
      <c r="E58" s="56">
        <v>83</v>
      </c>
      <c r="F58" s="56">
        <v>30.42</v>
      </c>
      <c r="G58" s="50">
        <f t="shared" si="6"/>
        <v>2524.86</v>
      </c>
      <c r="H58"/>
    </row>
    <row r="59" spans="1:8" ht="48" x14ac:dyDescent="0.15">
      <c r="A59" s="70">
        <v>83400</v>
      </c>
      <c r="B59" s="70">
        <v>47</v>
      </c>
      <c r="C59" s="75" t="s">
        <v>101</v>
      </c>
      <c r="D59" s="70" t="s">
        <v>7</v>
      </c>
      <c r="E59" s="56">
        <v>24</v>
      </c>
      <c r="F59" s="56">
        <v>87.5</v>
      </c>
      <c r="G59" s="50">
        <f t="shared" si="6"/>
        <v>2100</v>
      </c>
      <c r="H59"/>
    </row>
    <row r="60" spans="1:8" ht="32" x14ac:dyDescent="0.15">
      <c r="A60" s="70">
        <v>83478</v>
      </c>
      <c r="B60" s="70">
        <v>48</v>
      </c>
      <c r="C60" s="75" t="s">
        <v>102</v>
      </c>
      <c r="D60" s="70" t="s">
        <v>7</v>
      </c>
      <c r="E60" s="56">
        <v>24</v>
      </c>
      <c r="F60" s="56">
        <v>285.25</v>
      </c>
      <c r="G60" s="50">
        <f t="shared" si="6"/>
        <v>6846</v>
      </c>
      <c r="H60"/>
    </row>
    <row r="61" spans="1:8" ht="32" x14ac:dyDescent="0.15">
      <c r="A61" s="70">
        <v>83479</v>
      </c>
      <c r="B61" s="70">
        <v>49</v>
      </c>
      <c r="C61" s="75" t="s">
        <v>103</v>
      </c>
      <c r="D61" s="70" t="s">
        <v>7</v>
      </c>
      <c r="E61" s="56">
        <v>24</v>
      </c>
      <c r="F61" s="56">
        <v>113.08</v>
      </c>
      <c r="G61" s="50">
        <f t="shared" si="6"/>
        <v>2713.92</v>
      </c>
      <c r="H61"/>
    </row>
    <row r="62" spans="1:8" ht="16" x14ac:dyDescent="0.15">
      <c r="A62" s="70">
        <v>83480</v>
      </c>
      <c r="B62" s="70">
        <v>50</v>
      </c>
      <c r="C62" s="75" t="s">
        <v>104</v>
      </c>
      <c r="D62" s="70" t="s">
        <v>7</v>
      </c>
      <c r="E62" s="56">
        <v>24</v>
      </c>
      <c r="F62" s="56">
        <v>87.01</v>
      </c>
      <c r="G62" s="50">
        <f t="shared" si="6"/>
        <v>2088.2400000000002</v>
      </c>
      <c r="H62"/>
    </row>
    <row r="63" spans="1:8" ht="16" x14ac:dyDescent="0.15">
      <c r="A63" s="70">
        <v>83481</v>
      </c>
      <c r="B63" s="70">
        <v>51</v>
      </c>
      <c r="C63" s="75" t="s">
        <v>105</v>
      </c>
      <c r="D63" s="70" t="s">
        <v>7</v>
      </c>
      <c r="E63" s="56">
        <v>24</v>
      </c>
      <c r="F63" s="56">
        <v>99.1</v>
      </c>
      <c r="G63" s="50">
        <f t="shared" si="6"/>
        <v>2378.3999999999996</v>
      </c>
      <c r="H63"/>
    </row>
    <row r="64" spans="1:8" ht="32" x14ac:dyDescent="0.15">
      <c r="A64" s="70">
        <v>83391</v>
      </c>
      <c r="B64" s="70">
        <v>52</v>
      </c>
      <c r="C64" s="75" t="s">
        <v>107</v>
      </c>
      <c r="D64" s="70" t="s">
        <v>7</v>
      </c>
      <c r="E64" s="56">
        <v>950</v>
      </c>
      <c r="F64" s="56">
        <v>29.45</v>
      </c>
      <c r="G64" s="50">
        <f t="shared" si="6"/>
        <v>27977.5</v>
      </c>
      <c r="H64"/>
    </row>
    <row r="65" spans="1:8" ht="32" x14ac:dyDescent="0.15">
      <c r="A65" s="70">
        <v>83393</v>
      </c>
      <c r="B65" s="70">
        <v>53</v>
      </c>
      <c r="C65" s="75" t="s">
        <v>108</v>
      </c>
      <c r="D65" s="70" t="s">
        <v>7</v>
      </c>
      <c r="E65" s="56">
        <v>950</v>
      </c>
      <c r="F65" s="56">
        <v>27.71</v>
      </c>
      <c r="G65" s="50">
        <f t="shared" si="6"/>
        <v>26324.5</v>
      </c>
      <c r="H65"/>
    </row>
    <row r="66" spans="1:8" ht="32" x14ac:dyDescent="0.15">
      <c r="A66" s="70" t="s">
        <v>109</v>
      </c>
      <c r="B66" s="70">
        <v>54</v>
      </c>
      <c r="C66" s="75" t="s">
        <v>110</v>
      </c>
      <c r="D66" s="70" t="s">
        <v>7</v>
      </c>
      <c r="E66" s="56">
        <v>12</v>
      </c>
      <c r="F66" s="56">
        <v>1126.97</v>
      </c>
      <c r="G66" s="50">
        <f t="shared" si="6"/>
        <v>13523.64</v>
      </c>
      <c r="H66"/>
    </row>
    <row r="67" spans="1:8" ht="32" x14ac:dyDescent="0.15">
      <c r="A67" s="70" t="s">
        <v>111</v>
      </c>
      <c r="B67" s="70">
        <v>55</v>
      </c>
      <c r="C67" s="75" t="s">
        <v>112</v>
      </c>
      <c r="D67" s="70" t="s">
        <v>7</v>
      </c>
      <c r="E67" s="56">
        <v>12</v>
      </c>
      <c r="F67" s="56">
        <v>1161.77</v>
      </c>
      <c r="G67" s="50">
        <f t="shared" si="6"/>
        <v>13941.24</v>
      </c>
      <c r="H67"/>
    </row>
    <row r="68" spans="1:8" ht="32" x14ac:dyDescent="0.15">
      <c r="A68" s="70" t="s">
        <v>113</v>
      </c>
      <c r="B68" s="70">
        <v>56</v>
      </c>
      <c r="C68" s="75" t="s">
        <v>114</v>
      </c>
      <c r="D68" s="70" t="s">
        <v>7</v>
      </c>
      <c r="E68" s="56">
        <v>12</v>
      </c>
      <c r="F68" s="56">
        <v>662.88</v>
      </c>
      <c r="G68" s="50">
        <f t="shared" si="6"/>
        <v>7954.5599999999995</v>
      </c>
      <c r="H68"/>
    </row>
    <row r="69" spans="1:8" ht="32" x14ac:dyDescent="0.15">
      <c r="A69" s="70" t="s">
        <v>115</v>
      </c>
      <c r="B69" s="70">
        <v>57</v>
      </c>
      <c r="C69" s="75" t="s">
        <v>116</v>
      </c>
      <c r="D69" s="70" t="s">
        <v>7</v>
      </c>
      <c r="E69" s="56">
        <v>6</v>
      </c>
      <c r="F69" s="56">
        <v>8345.5499999999993</v>
      </c>
      <c r="G69" s="50">
        <f t="shared" si="6"/>
        <v>50073.299999999996</v>
      </c>
      <c r="H69"/>
    </row>
    <row r="70" spans="1:8" ht="32" x14ac:dyDescent="0.15">
      <c r="A70" s="70" t="s">
        <v>117</v>
      </c>
      <c r="B70" s="70">
        <v>58</v>
      </c>
      <c r="C70" s="75" t="s">
        <v>118</v>
      </c>
      <c r="D70" s="70" t="s">
        <v>7</v>
      </c>
      <c r="E70" s="56">
        <v>6</v>
      </c>
      <c r="F70" s="56">
        <v>10521.11</v>
      </c>
      <c r="G70" s="50">
        <f t="shared" si="6"/>
        <v>63126.66</v>
      </c>
      <c r="H70"/>
    </row>
    <row r="71" spans="1:8" ht="48" x14ac:dyDescent="0.15">
      <c r="A71" s="70" t="s">
        <v>119</v>
      </c>
      <c r="B71" s="70">
        <v>59</v>
      </c>
      <c r="C71" s="75" t="s">
        <v>120</v>
      </c>
      <c r="D71" s="70" t="s">
        <v>7</v>
      </c>
      <c r="E71" s="56">
        <v>24</v>
      </c>
      <c r="F71" s="56">
        <v>332.42</v>
      </c>
      <c r="G71" s="50">
        <f t="shared" si="6"/>
        <v>7978.08</v>
      </c>
      <c r="H71"/>
    </row>
    <row r="72" spans="1:8" ht="32" x14ac:dyDescent="0.15">
      <c r="A72" s="70" t="s">
        <v>121</v>
      </c>
      <c r="B72" s="70">
        <v>60</v>
      </c>
      <c r="C72" s="75" t="s">
        <v>122</v>
      </c>
      <c r="D72" s="70" t="s">
        <v>7</v>
      </c>
      <c r="E72" s="56">
        <v>24</v>
      </c>
      <c r="F72" s="56">
        <v>25.47</v>
      </c>
      <c r="G72" s="50">
        <f t="shared" si="6"/>
        <v>611.28</v>
      </c>
      <c r="H72"/>
    </row>
    <row r="73" spans="1:8" ht="32" x14ac:dyDescent="0.15">
      <c r="A73" s="70" t="s">
        <v>123</v>
      </c>
      <c r="B73" s="70">
        <v>61</v>
      </c>
      <c r="C73" s="75" t="s">
        <v>124</v>
      </c>
      <c r="D73" s="70" t="s">
        <v>7</v>
      </c>
      <c r="E73" s="56">
        <v>24</v>
      </c>
      <c r="F73" s="56">
        <v>78.569999999999993</v>
      </c>
      <c r="G73" s="50">
        <f t="shared" si="6"/>
        <v>1885.6799999999998</v>
      </c>
      <c r="H73"/>
    </row>
    <row r="74" spans="1:8" ht="32" x14ac:dyDescent="0.15">
      <c r="A74" s="70" t="s">
        <v>125</v>
      </c>
      <c r="B74" s="70">
        <v>62</v>
      </c>
      <c r="C74" s="75" t="s">
        <v>126</v>
      </c>
      <c r="D74" s="70" t="s">
        <v>7</v>
      </c>
      <c r="E74" s="56">
        <v>50</v>
      </c>
      <c r="F74" s="56">
        <v>9.68</v>
      </c>
      <c r="G74" s="50">
        <f t="shared" si="6"/>
        <v>484</v>
      </c>
      <c r="H74"/>
    </row>
    <row r="75" spans="1:8" ht="32" x14ac:dyDescent="0.15">
      <c r="A75" s="70" t="s">
        <v>127</v>
      </c>
      <c r="B75" s="70">
        <v>63</v>
      </c>
      <c r="C75" s="75" t="s">
        <v>128</v>
      </c>
      <c r="D75" s="70" t="s">
        <v>7</v>
      </c>
      <c r="E75" s="56">
        <v>50</v>
      </c>
      <c r="F75" s="56">
        <v>9.56</v>
      </c>
      <c r="G75" s="50">
        <f t="shared" si="6"/>
        <v>478</v>
      </c>
      <c r="H75"/>
    </row>
    <row r="76" spans="1:8" ht="32" x14ac:dyDescent="0.15">
      <c r="A76" s="70" t="s">
        <v>129</v>
      </c>
      <c r="B76" s="70">
        <v>64</v>
      </c>
      <c r="C76" s="75" t="s">
        <v>130</v>
      </c>
      <c r="D76" s="70" t="s">
        <v>7</v>
      </c>
      <c r="E76" s="56">
        <v>50</v>
      </c>
      <c r="F76" s="56">
        <v>6.79</v>
      </c>
      <c r="G76" s="50">
        <f t="shared" si="6"/>
        <v>339.5</v>
      </c>
      <c r="H76"/>
    </row>
    <row r="77" spans="1:8" ht="32" x14ac:dyDescent="0.15">
      <c r="A77" s="70">
        <v>88545</v>
      </c>
      <c r="B77" s="70">
        <v>65</v>
      </c>
      <c r="C77" s="75" t="s">
        <v>131</v>
      </c>
      <c r="D77" s="70" t="s">
        <v>7</v>
      </c>
      <c r="E77" s="56">
        <v>50</v>
      </c>
      <c r="F77" s="56">
        <v>159.69999999999999</v>
      </c>
      <c r="G77" s="50">
        <f t="shared" si="6"/>
        <v>7984.9999999999991</v>
      </c>
      <c r="H77"/>
    </row>
    <row r="78" spans="1:8" ht="32" x14ac:dyDescent="0.15">
      <c r="A78" s="70" t="s">
        <v>132</v>
      </c>
      <c r="B78" s="70">
        <v>66</v>
      </c>
      <c r="C78" s="75" t="s">
        <v>133</v>
      </c>
      <c r="D78" s="70" t="s">
        <v>7</v>
      </c>
      <c r="E78" s="56">
        <v>80</v>
      </c>
      <c r="F78" s="56">
        <v>32.130000000000003</v>
      </c>
      <c r="G78" s="50">
        <f t="shared" si="6"/>
        <v>2570.4</v>
      </c>
      <c r="H78"/>
    </row>
    <row r="79" spans="1:8" ht="32" x14ac:dyDescent="0.15">
      <c r="A79" s="70" t="s">
        <v>134</v>
      </c>
      <c r="B79" s="70">
        <v>67</v>
      </c>
      <c r="C79" s="75" t="s">
        <v>135</v>
      </c>
      <c r="D79" s="70" t="s">
        <v>7</v>
      </c>
      <c r="E79" s="56">
        <v>80</v>
      </c>
      <c r="F79" s="56">
        <v>50.72</v>
      </c>
      <c r="G79" s="50">
        <f t="shared" si="6"/>
        <v>4057.6</v>
      </c>
      <c r="H79"/>
    </row>
    <row r="80" spans="1:8" ht="32" x14ac:dyDescent="0.15">
      <c r="A80" s="70" t="s">
        <v>136</v>
      </c>
      <c r="B80" s="70">
        <v>68</v>
      </c>
      <c r="C80" s="75" t="s">
        <v>137</v>
      </c>
      <c r="D80" s="70" t="s">
        <v>7</v>
      </c>
      <c r="E80" s="56">
        <v>80</v>
      </c>
      <c r="F80" s="56">
        <v>154.79</v>
      </c>
      <c r="G80" s="50">
        <f t="shared" si="6"/>
        <v>12383.199999999999</v>
      </c>
      <c r="H80"/>
    </row>
    <row r="81" spans="1:8" ht="32" x14ac:dyDescent="0.15">
      <c r="A81" s="70">
        <v>72271</v>
      </c>
      <c r="B81" s="70">
        <v>69</v>
      </c>
      <c r="C81" s="75" t="s">
        <v>138</v>
      </c>
      <c r="D81" s="70" t="s">
        <v>7</v>
      </c>
      <c r="E81" s="56">
        <v>80</v>
      </c>
      <c r="F81" s="56">
        <v>12.51</v>
      </c>
      <c r="G81" s="50">
        <f t="shared" si="6"/>
        <v>1000.8</v>
      </c>
      <c r="H81"/>
    </row>
    <row r="82" spans="1:8" ht="32" x14ac:dyDescent="0.15">
      <c r="A82" s="70">
        <v>72272</v>
      </c>
      <c r="B82" s="70">
        <v>70</v>
      </c>
      <c r="C82" s="75" t="s">
        <v>139</v>
      </c>
      <c r="D82" s="70" t="s">
        <v>7</v>
      </c>
      <c r="E82" s="56">
        <v>80</v>
      </c>
      <c r="F82" s="56">
        <v>14.57</v>
      </c>
      <c r="G82" s="50">
        <f t="shared" si="6"/>
        <v>1165.5999999999999</v>
      </c>
      <c r="H82"/>
    </row>
    <row r="83" spans="1:8" ht="32" x14ac:dyDescent="0.15">
      <c r="A83" s="70">
        <v>83377</v>
      </c>
      <c r="B83" s="70">
        <v>71</v>
      </c>
      <c r="C83" s="75" t="s">
        <v>140</v>
      </c>
      <c r="D83" s="70" t="s">
        <v>7</v>
      </c>
      <c r="E83" s="56">
        <v>80</v>
      </c>
      <c r="F83" s="56">
        <v>14.94</v>
      </c>
      <c r="G83" s="50">
        <f t="shared" si="6"/>
        <v>1195.2</v>
      </c>
      <c r="H83"/>
    </row>
    <row r="84" spans="1:8" ht="32" x14ac:dyDescent="0.15">
      <c r="A84" s="70" t="s">
        <v>141</v>
      </c>
      <c r="B84" s="70">
        <v>72</v>
      </c>
      <c r="C84" s="75" t="s">
        <v>142</v>
      </c>
      <c r="D84" s="70" t="s">
        <v>7</v>
      </c>
      <c r="E84" s="56">
        <v>25</v>
      </c>
      <c r="F84" s="56">
        <v>76.34</v>
      </c>
      <c r="G84" s="50">
        <f t="shared" si="6"/>
        <v>1908.5</v>
      </c>
      <c r="H84"/>
    </row>
    <row r="85" spans="1:8" ht="32" x14ac:dyDescent="0.15">
      <c r="A85" s="70" t="s">
        <v>143</v>
      </c>
      <c r="B85" s="70">
        <v>73</v>
      </c>
      <c r="C85" s="75" t="s">
        <v>144</v>
      </c>
      <c r="D85" s="70" t="s">
        <v>7</v>
      </c>
      <c r="E85" s="56">
        <v>25</v>
      </c>
      <c r="F85" s="56">
        <v>102.61</v>
      </c>
      <c r="G85" s="50">
        <f t="shared" si="6"/>
        <v>2565.25</v>
      </c>
      <c r="H85"/>
    </row>
    <row r="86" spans="1:8" ht="32" x14ac:dyDescent="0.15">
      <c r="A86" s="70" t="s">
        <v>145</v>
      </c>
      <c r="B86" s="70">
        <v>74</v>
      </c>
      <c r="C86" s="75" t="s">
        <v>146</v>
      </c>
      <c r="D86" s="70" t="s">
        <v>7</v>
      </c>
      <c r="E86" s="56">
        <v>10</v>
      </c>
      <c r="F86" s="56">
        <v>295.16000000000003</v>
      </c>
      <c r="G86" s="50">
        <f t="shared" si="6"/>
        <v>2951.6000000000004</v>
      </c>
      <c r="H86"/>
    </row>
    <row r="87" spans="1:8" ht="32" x14ac:dyDescent="0.15">
      <c r="A87" s="70" t="s">
        <v>147</v>
      </c>
      <c r="B87" s="70">
        <v>75</v>
      </c>
      <c r="C87" s="75" t="s">
        <v>148</v>
      </c>
      <c r="D87" s="70" t="s">
        <v>7</v>
      </c>
      <c r="E87" s="56">
        <v>10</v>
      </c>
      <c r="F87" s="56">
        <v>766.79</v>
      </c>
      <c r="G87" s="50">
        <f t="shared" si="6"/>
        <v>7667.9</v>
      </c>
      <c r="H87"/>
    </row>
    <row r="88" spans="1:8" ht="32" x14ac:dyDescent="0.15">
      <c r="A88" s="70" t="s">
        <v>149</v>
      </c>
      <c r="B88" s="70">
        <v>76</v>
      </c>
      <c r="C88" s="75" t="s">
        <v>150</v>
      </c>
      <c r="D88" s="70" t="s">
        <v>7</v>
      </c>
      <c r="E88" s="56">
        <v>4</v>
      </c>
      <c r="F88" s="56">
        <v>1048.76</v>
      </c>
      <c r="G88" s="50">
        <f t="shared" si="6"/>
        <v>4195.04</v>
      </c>
      <c r="H88"/>
    </row>
    <row r="89" spans="1:8" ht="32" x14ac:dyDescent="0.15">
      <c r="A89" s="70" t="s">
        <v>151</v>
      </c>
      <c r="B89" s="70">
        <v>77</v>
      </c>
      <c r="C89" s="75" t="s">
        <v>152</v>
      </c>
      <c r="D89" s="70" t="s">
        <v>7</v>
      </c>
      <c r="E89" s="56">
        <v>4</v>
      </c>
      <c r="F89" s="56">
        <v>1719.48</v>
      </c>
      <c r="G89" s="50">
        <f t="shared" si="6"/>
        <v>6877.92</v>
      </c>
      <c r="H89"/>
    </row>
    <row r="90" spans="1:8" ht="32" x14ac:dyDescent="0.15">
      <c r="A90" s="70" t="s">
        <v>153</v>
      </c>
      <c r="B90" s="70">
        <v>78</v>
      </c>
      <c r="C90" s="75" t="s">
        <v>154</v>
      </c>
      <c r="D90" s="70" t="s">
        <v>7</v>
      </c>
      <c r="E90" s="56">
        <v>20</v>
      </c>
      <c r="F90" s="56">
        <v>462.76</v>
      </c>
      <c r="G90" s="50">
        <f t="shared" si="6"/>
        <v>9255.2000000000007</v>
      </c>
      <c r="H90"/>
    </row>
    <row r="91" spans="1:8" ht="32" x14ac:dyDescent="0.15">
      <c r="A91" s="70" t="s">
        <v>155</v>
      </c>
      <c r="B91" s="70">
        <v>79</v>
      </c>
      <c r="C91" s="75" t="s">
        <v>156</v>
      </c>
      <c r="D91" s="70" t="s">
        <v>7</v>
      </c>
      <c r="E91" s="56">
        <v>80</v>
      </c>
      <c r="F91" s="56">
        <v>11.69</v>
      </c>
      <c r="G91" s="50">
        <f t="shared" si="6"/>
        <v>935.19999999999993</v>
      </c>
      <c r="H91"/>
    </row>
    <row r="92" spans="1:8" ht="32" x14ac:dyDescent="0.15">
      <c r="A92" s="70" t="s">
        <v>157</v>
      </c>
      <c r="B92" s="70">
        <v>80</v>
      </c>
      <c r="C92" s="75" t="s">
        <v>158</v>
      </c>
      <c r="D92" s="70" t="s">
        <v>7</v>
      </c>
      <c r="E92" s="56">
        <v>80</v>
      </c>
      <c r="F92" s="56">
        <v>18.170000000000002</v>
      </c>
      <c r="G92" s="50">
        <f t="shared" si="6"/>
        <v>1453.6000000000001</v>
      </c>
      <c r="H92"/>
    </row>
    <row r="93" spans="1:8" ht="48" x14ac:dyDescent="0.15">
      <c r="A93" s="70">
        <v>83463</v>
      </c>
      <c r="B93" s="70">
        <v>81</v>
      </c>
      <c r="C93" s="75" t="s">
        <v>159</v>
      </c>
      <c r="D93" s="70" t="s">
        <v>7</v>
      </c>
      <c r="E93" s="56">
        <v>6</v>
      </c>
      <c r="F93" s="56">
        <v>253.31</v>
      </c>
      <c r="G93" s="50">
        <f t="shared" si="6"/>
        <v>1519.8600000000001</v>
      </c>
      <c r="H93"/>
    </row>
    <row r="94" spans="1:8" ht="48" x14ac:dyDescent="0.15">
      <c r="A94" s="70" t="s">
        <v>160</v>
      </c>
      <c r="B94" s="70">
        <v>82</v>
      </c>
      <c r="C94" s="75" t="s">
        <v>161</v>
      </c>
      <c r="D94" s="70" t="s">
        <v>7</v>
      </c>
      <c r="E94" s="56">
        <v>6</v>
      </c>
      <c r="F94" s="56">
        <v>344.97</v>
      </c>
      <c r="G94" s="50">
        <f t="shared" si="6"/>
        <v>2069.8200000000002</v>
      </c>
      <c r="H94"/>
    </row>
    <row r="95" spans="1:8" ht="48" x14ac:dyDescent="0.15">
      <c r="A95" s="70" t="s">
        <v>162</v>
      </c>
      <c r="B95" s="70">
        <v>83</v>
      </c>
      <c r="C95" s="75" t="s">
        <v>163</v>
      </c>
      <c r="D95" s="70" t="s">
        <v>7</v>
      </c>
      <c r="E95" s="56">
        <v>6</v>
      </c>
      <c r="F95" s="56">
        <v>400.12</v>
      </c>
      <c r="G95" s="50">
        <f t="shared" si="6"/>
        <v>2400.7200000000003</v>
      </c>
      <c r="H95"/>
    </row>
    <row r="96" spans="1:8" ht="48" x14ac:dyDescent="0.15">
      <c r="A96" s="70" t="s">
        <v>164</v>
      </c>
      <c r="B96" s="70">
        <v>84</v>
      </c>
      <c r="C96" s="75" t="s">
        <v>165</v>
      </c>
      <c r="D96" s="70" t="s">
        <v>7</v>
      </c>
      <c r="E96" s="56">
        <v>6</v>
      </c>
      <c r="F96" s="56">
        <v>782.68</v>
      </c>
      <c r="G96" s="50">
        <f t="shared" si="6"/>
        <v>4696.08</v>
      </c>
      <c r="H96"/>
    </row>
    <row r="97" spans="1:15" ht="16" x14ac:dyDescent="0.15">
      <c r="A97" s="78">
        <v>72339</v>
      </c>
      <c r="B97" s="70">
        <v>85</v>
      </c>
      <c r="C97" s="79" t="s">
        <v>166</v>
      </c>
      <c r="D97" s="78" t="s">
        <v>7</v>
      </c>
      <c r="E97" s="80">
        <v>180</v>
      </c>
      <c r="F97" s="57">
        <v>47.25</v>
      </c>
      <c r="G97" s="81">
        <f t="shared" si="6"/>
        <v>8505</v>
      </c>
      <c r="H97"/>
    </row>
    <row r="98" spans="1:15" ht="32" x14ac:dyDescent="0.15">
      <c r="A98" s="70">
        <v>83403</v>
      </c>
      <c r="B98" s="70">
        <v>86</v>
      </c>
      <c r="C98" s="75" t="s">
        <v>167</v>
      </c>
      <c r="D98" s="70" t="s">
        <v>7</v>
      </c>
      <c r="E98" s="56">
        <v>80</v>
      </c>
      <c r="F98" s="56">
        <v>14.95</v>
      </c>
      <c r="G98" s="50">
        <f t="shared" si="6"/>
        <v>1196</v>
      </c>
      <c r="H98"/>
    </row>
    <row r="99" spans="1:15" ht="32" x14ac:dyDescent="0.15">
      <c r="A99" s="70" t="s">
        <v>168</v>
      </c>
      <c r="B99" s="70">
        <v>87</v>
      </c>
      <c r="C99" s="75" t="s">
        <v>169</v>
      </c>
      <c r="D99" s="70" t="s">
        <v>13</v>
      </c>
      <c r="E99" s="56">
        <v>252.98</v>
      </c>
      <c r="F99" s="56">
        <v>1.46</v>
      </c>
      <c r="G99" s="50">
        <f t="shared" si="6"/>
        <v>369.35079999999999</v>
      </c>
      <c r="H99"/>
    </row>
    <row r="100" spans="1:15" ht="32" x14ac:dyDescent="0.15">
      <c r="A100" s="70">
        <v>83366</v>
      </c>
      <c r="B100" s="70">
        <v>88</v>
      </c>
      <c r="C100" s="75" t="s">
        <v>170</v>
      </c>
      <c r="D100" s="70" t="s">
        <v>7</v>
      </c>
      <c r="E100" s="56">
        <v>8</v>
      </c>
      <c r="F100" s="56">
        <v>50.61</v>
      </c>
      <c r="G100" s="50">
        <f t="shared" si="6"/>
        <v>404.88</v>
      </c>
      <c r="H100"/>
    </row>
    <row r="101" spans="1:15" ht="32" x14ac:dyDescent="0.15">
      <c r="A101" s="70">
        <v>83367</v>
      </c>
      <c r="B101" s="70">
        <v>89</v>
      </c>
      <c r="C101" s="75" t="s">
        <v>171</v>
      </c>
      <c r="D101" s="70" t="s">
        <v>7</v>
      </c>
      <c r="E101" s="56">
        <v>6</v>
      </c>
      <c r="F101" s="56">
        <v>360.41</v>
      </c>
      <c r="G101" s="50">
        <f t="shared" si="6"/>
        <v>2162.46</v>
      </c>
      <c r="H101"/>
    </row>
    <row r="102" spans="1:15" ht="32" x14ac:dyDescent="0.15">
      <c r="A102" s="70">
        <v>83368</v>
      </c>
      <c r="B102" s="70">
        <v>90</v>
      </c>
      <c r="C102" s="75" t="s">
        <v>172</v>
      </c>
      <c r="D102" s="70" t="s">
        <v>7</v>
      </c>
      <c r="E102" s="56">
        <v>6</v>
      </c>
      <c r="F102" s="56">
        <v>985.02</v>
      </c>
      <c r="G102" s="50">
        <f t="shared" si="6"/>
        <v>5910.12</v>
      </c>
      <c r="H102"/>
    </row>
    <row r="103" spans="1:15" ht="48" x14ac:dyDescent="0.15">
      <c r="A103" s="70">
        <v>83369</v>
      </c>
      <c r="B103" s="70">
        <v>91</v>
      </c>
      <c r="C103" s="75" t="s">
        <v>173</v>
      </c>
      <c r="D103" s="70" t="s">
        <v>7</v>
      </c>
      <c r="E103" s="56">
        <v>7</v>
      </c>
      <c r="F103" s="56">
        <v>234.1</v>
      </c>
      <c r="G103" s="50">
        <f t="shared" si="6"/>
        <v>1638.7</v>
      </c>
      <c r="H103"/>
    </row>
    <row r="104" spans="1:15" ht="48" x14ac:dyDescent="0.15">
      <c r="A104" s="70">
        <v>83370</v>
      </c>
      <c r="B104" s="70">
        <v>92</v>
      </c>
      <c r="C104" s="75" t="s">
        <v>174</v>
      </c>
      <c r="D104" s="70" t="s">
        <v>7</v>
      </c>
      <c r="E104" s="56">
        <v>7</v>
      </c>
      <c r="F104" s="56">
        <v>146.16</v>
      </c>
      <c r="G104" s="50">
        <f t="shared" si="6"/>
        <v>1023.12</v>
      </c>
      <c r="H104"/>
    </row>
    <row r="105" spans="1:15" ht="48" x14ac:dyDescent="0.2">
      <c r="A105" s="70">
        <v>83371</v>
      </c>
      <c r="B105" s="70">
        <v>93</v>
      </c>
      <c r="C105" s="75" t="s">
        <v>175</v>
      </c>
      <c r="D105" s="70" t="s">
        <v>7</v>
      </c>
      <c r="E105" s="56">
        <v>7</v>
      </c>
      <c r="F105" s="56">
        <v>88.02</v>
      </c>
      <c r="G105" s="50">
        <f t="shared" si="6"/>
        <v>616.14</v>
      </c>
      <c r="H105"/>
      <c r="O105" s="126">
        <f>O9</f>
        <v>2000000.1946</v>
      </c>
    </row>
    <row r="106" spans="1:15" ht="32" x14ac:dyDescent="0.2">
      <c r="A106" s="91">
        <v>83366</v>
      </c>
      <c r="B106" s="91">
        <v>94</v>
      </c>
      <c r="C106" s="117" t="s">
        <v>419</v>
      </c>
      <c r="D106" s="91" t="s">
        <v>7</v>
      </c>
      <c r="E106" s="118">
        <v>271</v>
      </c>
      <c r="F106" s="118">
        <v>50.61</v>
      </c>
      <c r="G106" s="115">
        <f t="shared" si="6"/>
        <v>13715.31</v>
      </c>
      <c r="H106"/>
      <c r="I106" s="121"/>
      <c r="L106" s="45"/>
      <c r="O106" s="127">
        <f>O10</f>
        <v>0</v>
      </c>
    </row>
    <row r="107" spans="1:15" ht="48" x14ac:dyDescent="0.2">
      <c r="A107" s="70">
        <v>84676</v>
      </c>
      <c r="B107" s="70">
        <v>95</v>
      </c>
      <c r="C107" s="75" t="s">
        <v>176</v>
      </c>
      <c r="D107" s="70" t="s">
        <v>7</v>
      </c>
      <c r="E107" s="56">
        <v>9</v>
      </c>
      <c r="F107" s="56">
        <v>332.56</v>
      </c>
      <c r="G107" s="50">
        <f t="shared" si="6"/>
        <v>2993.04</v>
      </c>
      <c r="H107"/>
      <c r="I107" s="122"/>
    </row>
    <row r="108" spans="1:15" ht="32" x14ac:dyDescent="0.2">
      <c r="A108" s="70">
        <v>84796</v>
      </c>
      <c r="B108" s="70">
        <v>96</v>
      </c>
      <c r="C108" s="75" t="s">
        <v>177</v>
      </c>
      <c r="D108" s="70" t="s">
        <v>7</v>
      </c>
      <c r="E108" s="56">
        <v>9</v>
      </c>
      <c r="F108" s="56">
        <v>501.16</v>
      </c>
      <c r="G108" s="50">
        <f t="shared" si="6"/>
        <v>4510.4400000000005</v>
      </c>
      <c r="H108"/>
      <c r="I108" s="122"/>
    </row>
    <row r="109" spans="1:15" ht="32" x14ac:dyDescent="0.2">
      <c r="A109" s="70">
        <v>84798</v>
      </c>
      <c r="B109" s="70">
        <v>97</v>
      </c>
      <c r="C109" s="75" t="s">
        <v>178</v>
      </c>
      <c r="D109" s="70" t="s">
        <v>7</v>
      </c>
      <c r="E109" s="56">
        <v>9</v>
      </c>
      <c r="F109" s="56">
        <v>222.95</v>
      </c>
      <c r="G109" s="50">
        <f t="shared" si="6"/>
        <v>2006.55</v>
      </c>
      <c r="H109"/>
      <c r="I109" s="122"/>
    </row>
    <row r="110" spans="1:15" ht="20" x14ac:dyDescent="0.2">
      <c r="A110" s="70">
        <v>83486</v>
      </c>
      <c r="B110" s="70">
        <v>98</v>
      </c>
      <c r="C110" s="75" t="s">
        <v>179</v>
      </c>
      <c r="D110" s="70" t="s">
        <v>7</v>
      </c>
      <c r="E110" s="56">
        <v>3</v>
      </c>
      <c r="F110" s="56">
        <v>1203.3699999999999</v>
      </c>
      <c r="G110" s="50">
        <f t="shared" si="6"/>
        <v>3610.1099999999997</v>
      </c>
      <c r="H110"/>
      <c r="I110" s="122"/>
    </row>
    <row r="111" spans="1:15" ht="20" x14ac:dyDescent="0.2">
      <c r="A111" s="91">
        <v>83645</v>
      </c>
      <c r="B111" s="91">
        <v>99</v>
      </c>
      <c r="C111" s="117" t="s">
        <v>180</v>
      </c>
      <c r="D111" s="91" t="s">
        <v>7</v>
      </c>
      <c r="E111" s="118">
        <v>4</v>
      </c>
      <c r="F111" s="118">
        <v>1686.61</v>
      </c>
      <c r="G111" s="115">
        <f t="shared" si="6"/>
        <v>6746.44</v>
      </c>
      <c r="H111"/>
      <c r="I111" s="121"/>
      <c r="L111" s="120"/>
    </row>
    <row r="112" spans="1:15" ht="16" x14ac:dyDescent="0.15">
      <c r="A112" s="70">
        <v>83646</v>
      </c>
      <c r="B112" s="70">
        <v>100</v>
      </c>
      <c r="C112" s="75" t="s">
        <v>181</v>
      </c>
      <c r="D112" s="70" t="s">
        <v>7</v>
      </c>
      <c r="E112" s="56">
        <v>3</v>
      </c>
      <c r="F112" s="56">
        <v>1959.57</v>
      </c>
      <c r="G112" s="50">
        <f t="shared" si="6"/>
        <v>5878.71</v>
      </c>
      <c r="H112"/>
    </row>
    <row r="113" spans="1:8" ht="16" x14ac:dyDescent="0.15">
      <c r="A113" s="70">
        <v>83647</v>
      </c>
      <c r="B113" s="70">
        <v>101</v>
      </c>
      <c r="C113" s="75" t="s">
        <v>182</v>
      </c>
      <c r="D113" s="70" t="s">
        <v>7</v>
      </c>
      <c r="E113" s="56">
        <v>4</v>
      </c>
      <c r="F113" s="56">
        <v>1278.1199999999999</v>
      </c>
      <c r="G113" s="50">
        <f t="shared" ref="G113:G117" si="7">E113*F113</f>
        <v>5112.4799999999996</v>
      </c>
      <c r="H113"/>
    </row>
    <row r="114" spans="1:8" ht="32" x14ac:dyDescent="0.15">
      <c r="A114" s="70">
        <v>72341</v>
      </c>
      <c r="B114" s="70">
        <v>102</v>
      </c>
      <c r="C114" s="134" t="s">
        <v>183</v>
      </c>
      <c r="D114" s="70" t="s">
        <v>7</v>
      </c>
      <c r="E114" s="56">
        <v>12</v>
      </c>
      <c r="F114" s="56">
        <v>192.85</v>
      </c>
      <c r="G114" s="50">
        <f t="shared" si="7"/>
        <v>2314.1999999999998</v>
      </c>
      <c r="H114"/>
    </row>
    <row r="115" spans="1:8" ht="32" x14ac:dyDescent="0.15">
      <c r="A115" s="70">
        <v>72343</v>
      </c>
      <c r="B115" s="70">
        <v>103</v>
      </c>
      <c r="C115" s="75" t="s">
        <v>184</v>
      </c>
      <c r="D115" s="70" t="s">
        <v>7</v>
      </c>
      <c r="E115" s="56">
        <v>12</v>
      </c>
      <c r="F115" s="56">
        <v>227.83</v>
      </c>
      <c r="G115" s="50">
        <f t="shared" si="7"/>
        <v>2733.96</v>
      </c>
      <c r="H115"/>
    </row>
    <row r="116" spans="1:8" ht="32" x14ac:dyDescent="0.15">
      <c r="A116" s="70">
        <v>72344</v>
      </c>
      <c r="B116" s="70">
        <v>104</v>
      </c>
      <c r="C116" s="75" t="s">
        <v>185</v>
      </c>
      <c r="D116" s="70" t="s">
        <v>7</v>
      </c>
      <c r="E116" s="56">
        <v>12</v>
      </c>
      <c r="F116" s="56">
        <v>355.98</v>
      </c>
      <c r="G116" s="50">
        <f t="shared" si="7"/>
        <v>4271.76</v>
      </c>
      <c r="H116"/>
    </row>
    <row r="117" spans="1:8" ht="32" x14ac:dyDescent="0.15">
      <c r="A117" s="70">
        <v>72345</v>
      </c>
      <c r="B117" s="70">
        <v>105</v>
      </c>
      <c r="C117" s="75" t="s">
        <v>186</v>
      </c>
      <c r="D117" s="70" t="s">
        <v>7</v>
      </c>
      <c r="E117" s="56">
        <v>6</v>
      </c>
      <c r="F117" s="56">
        <v>1012.78</v>
      </c>
      <c r="G117" s="50">
        <f t="shared" si="7"/>
        <v>6076.68</v>
      </c>
      <c r="H117"/>
    </row>
    <row r="118" spans="1:8" ht="15.75" customHeight="1" x14ac:dyDescent="0.15">
      <c r="A118" s="101" t="s">
        <v>373</v>
      </c>
      <c r="B118" s="101"/>
      <c r="C118" s="101"/>
      <c r="D118" s="101"/>
      <c r="E118" s="101"/>
      <c r="F118" s="101"/>
      <c r="G118" s="40">
        <f>SUM(G52:G117)</f>
        <v>479797.30079999997</v>
      </c>
      <c r="H118" s="111"/>
    </row>
    <row r="119" spans="1:8" ht="16" x14ac:dyDescent="0.15">
      <c r="A119" s="105" t="s">
        <v>411</v>
      </c>
      <c r="B119" s="105"/>
      <c r="C119" s="105"/>
      <c r="D119" s="105"/>
      <c r="E119" s="105"/>
      <c r="F119" s="105"/>
      <c r="G119" s="105"/>
      <c r="H119" s="111"/>
    </row>
    <row r="120" spans="1:8" ht="64" x14ac:dyDescent="0.15">
      <c r="A120" s="70">
        <v>86943</v>
      </c>
      <c r="B120" s="70">
        <f>B117+1</f>
        <v>106</v>
      </c>
      <c r="C120" s="82" t="s">
        <v>187</v>
      </c>
      <c r="D120" s="72" t="s">
        <v>35</v>
      </c>
      <c r="E120" s="52">
        <v>50</v>
      </c>
      <c r="F120" s="50">
        <v>171.65</v>
      </c>
      <c r="G120" s="50">
        <f t="shared" ref="G120:G134" si="8">E120*F120</f>
        <v>8582.5</v>
      </c>
      <c r="H120" s="111"/>
    </row>
    <row r="121" spans="1:8" ht="32" x14ac:dyDescent="0.15">
      <c r="A121" s="70">
        <v>86878</v>
      </c>
      <c r="B121" s="70">
        <f>B120+1</f>
        <v>107</v>
      </c>
      <c r="C121" s="82" t="s">
        <v>188</v>
      </c>
      <c r="D121" s="72" t="s">
        <v>35</v>
      </c>
      <c r="E121" s="52">
        <v>180</v>
      </c>
      <c r="F121" s="58">
        <v>37.74</v>
      </c>
      <c r="G121" s="50">
        <f t="shared" si="8"/>
        <v>6793.2000000000007</v>
      </c>
      <c r="H121" s="111"/>
    </row>
    <row r="122" spans="1:8" ht="32" x14ac:dyDescent="0.15">
      <c r="A122" s="70">
        <v>86879</v>
      </c>
      <c r="B122" s="70">
        <f t="shared" ref="B122:B134" si="9">B121+1</f>
        <v>108</v>
      </c>
      <c r="C122" s="82" t="s">
        <v>189</v>
      </c>
      <c r="D122" s="72" t="s">
        <v>35</v>
      </c>
      <c r="E122" s="52">
        <v>350</v>
      </c>
      <c r="F122" s="58">
        <v>5.14</v>
      </c>
      <c r="G122" s="50">
        <f t="shared" si="8"/>
        <v>1799</v>
      </c>
      <c r="H122" s="111"/>
    </row>
    <row r="123" spans="1:8" ht="48" x14ac:dyDescent="0.15">
      <c r="A123" s="70">
        <v>86931</v>
      </c>
      <c r="B123" s="70">
        <f t="shared" si="9"/>
        <v>109</v>
      </c>
      <c r="C123" s="82" t="s">
        <v>190</v>
      </c>
      <c r="D123" s="72" t="s">
        <v>35</v>
      </c>
      <c r="E123" s="52">
        <v>150</v>
      </c>
      <c r="F123" s="58">
        <v>357.16</v>
      </c>
      <c r="G123" s="50">
        <f t="shared" si="8"/>
        <v>53574.000000000007</v>
      </c>
      <c r="H123" s="111"/>
    </row>
    <row r="124" spans="1:8" ht="48" x14ac:dyDescent="0.15">
      <c r="A124" s="70" t="s">
        <v>191</v>
      </c>
      <c r="B124" s="70">
        <f t="shared" si="9"/>
        <v>110</v>
      </c>
      <c r="C124" s="82" t="s">
        <v>192</v>
      </c>
      <c r="D124" s="72" t="s">
        <v>35</v>
      </c>
      <c r="E124" s="52">
        <v>50</v>
      </c>
      <c r="F124" s="58">
        <v>425.98</v>
      </c>
      <c r="G124" s="50">
        <f t="shared" si="8"/>
        <v>21299</v>
      </c>
      <c r="H124"/>
    </row>
    <row r="125" spans="1:8" ht="32" x14ac:dyDescent="0.15">
      <c r="A125" s="70">
        <v>88503</v>
      </c>
      <c r="B125" s="70">
        <f t="shared" si="9"/>
        <v>111</v>
      </c>
      <c r="C125" s="82" t="s">
        <v>369</v>
      </c>
      <c r="D125" s="72" t="s">
        <v>35</v>
      </c>
      <c r="E125" s="52">
        <v>4</v>
      </c>
      <c r="F125" s="58">
        <v>679.59</v>
      </c>
      <c r="G125" s="50">
        <f t="shared" si="8"/>
        <v>2718.36</v>
      </c>
      <c r="H125"/>
    </row>
    <row r="126" spans="1:8" ht="32" x14ac:dyDescent="0.15">
      <c r="A126" s="70">
        <v>88504</v>
      </c>
      <c r="B126" s="70">
        <f t="shared" si="9"/>
        <v>112</v>
      </c>
      <c r="C126" s="82" t="s">
        <v>370</v>
      </c>
      <c r="D126" s="72" t="s">
        <v>35</v>
      </c>
      <c r="E126" s="52">
        <v>7</v>
      </c>
      <c r="F126" s="58">
        <v>530.86</v>
      </c>
      <c r="G126" s="50">
        <f t="shared" si="8"/>
        <v>3716.02</v>
      </c>
      <c r="H126" s="1" t="s">
        <v>12</v>
      </c>
    </row>
    <row r="127" spans="1:8" ht="32" x14ac:dyDescent="0.15">
      <c r="A127" s="70">
        <v>89984</v>
      </c>
      <c r="B127" s="70">
        <f t="shared" si="9"/>
        <v>113</v>
      </c>
      <c r="C127" s="73" t="s">
        <v>193</v>
      </c>
      <c r="D127" s="70" t="s">
        <v>35</v>
      </c>
      <c r="E127" s="52">
        <v>270</v>
      </c>
      <c r="F127" s="59">
        <v>43.86</v>
      </c>
      <c r="G127" s="50">
        <f t="shared" si="8"/>
        <v>11842.2</v>
      </c>
      <c r="H127" s="1" t="s">
        <v>12</v>
      </c>
    </row>
    <row r="128" spans="1:8" ht="32" x14ac:dyDescent="0.15">
      <c r="A128" s="70" t="s">
        <v>195</v>
      </c>
      <c r="B128" s="70">
        <f t="shared" si="9"/>
        <v>114</v>
      </c>
      <c r="C128" s="71" t="s">
        <v>196</v>
      </c>
      <c r="D128" s="72" t="s">
        <v>35</v>
      </c>
      <c r="E128" s="52">
        <v>50</v>
      </c>
      <c r="F128" s="58">
        <v>200.65</v>
      </c>
      <c r="G128" s="50">
        <f t="shared" si="8"/>
        <v>10032.5</v>
      </c>
      <c r="H128" s="1" t="s">
        <v>12</v>
      </c>
    </row>
    <row r="129" spans="1:8" ht="32" x14ac:dyDescent="0.15">
      <c r="A129" s="70">
        <v>86935</v>
      </c>
      <c r="B129" s="70">
        <f t="shared" si="9"/>
        <v>115</v>
      </c>
      <c r="C129" s="71" t="s">
        <v>196</v>
      </c>
      <c r="D129" s="72" t="s">
        <v>35</v>
      </c>
      <c r="E129" s="52">
        <v>25</v>
      </c>
      <c r="F129" s="58">
        <v>168.43</v>
      </c>
      <c r="G129" s="50">
        <f t="shared" si="8"/>
        <v>4210.75</v>
      </c>
      <c r="H129" s="1" t="s">
        <v>12</v>
      </c>
    </row>
    <row r="130" spans="1:8" ht="48" x14ac:dyDescent="0.15">
      <c r="A130" s="70">
        <v>86937</v>
      </c>
      <c r="B130" s="70">
        <f t="shared" si="9"/>
        <v>116</v>
      </c>
      <c r="C130" s="71" t="s">
        <v>197</v>
      </c>
      <c r="D130" s="72" t="s">
        <v>35</v>
      </c>
      <c r="E130" s="52">
        <v>47</v>
      </c>
      <c r="F130" s="58">
        <v>142.25</v>
      </c>
      <c r="G130" s="50">
        <f t="shared" si="8"/>
        <v>6685.75</v>
      </c>
      <c r="H130" s="1" t="s">
        <v>12</v>
      </c>
    </row>
    <row r="131" spans="1:8" ht="32" x14ac:dyDescent="0.15">
      <c r="A131" s="70">
        <v>86909</v>
      </c>
      <c r="B131" s="70">
        <f t="shared" si="9"/>
        <v>117</v>
      </c>
      <c r="C131" s="71" t="s">
        <v>198</v>
      </c>
      <c r="D131" s="72" t="s">
        <v>35</v>
      </c>
      <c r="E131" s="52">
        <v>300</v>
      </c>
      <c r="F131" s="58">
        <v>100.56</v>
      </c>
      <c r="G131" s="50">
        <f t="shared" si="8"/>
        <v>30168</v>
      </c>
      <c r="H131" s="1" t="s">
        <v>12</v>
      </c>
    </row>
    <row r="132" spans="1:8" ht="48" x14ac:dyDescent="0.15">
      <c r="A132" s="70">
        <v>86910</v>
      </c>
      <c r="B132" s="70">
        <f t="shared" si="9"/>
        <v>118</v>
      </c>
      <c r="C132" s="71" t="s">
        <v>199</v>
      </c>
      <c r="D132" s="72" t="s">
        <v>35</v>
      </c>
      <c r="E132" s="52">
        <v>300</v>
      </c>
      <c r="F132" s="58">
        <v>96.17</v>
      </c>
      <c r="G132" s="50">
        <f t="shared" si="8"/>
        <v>28851</v>
      </c>
      <c r="H132" s="9" t="s">
        <v>200</v>
      </c>
    </row>
    <row r="133" spans="1:8" ht="32" x14ac:dyDescent="0.15">
      <c r="A133" s="70">
        <v>89709</v>
      </c>
      <c r="B133" s="70">
        <f t="shared" si="9"/>
        <v>119</v>
      </c>
      <c r="C133" s="71" t="s">
        <v>201</v>
      </c>
      <c r="D133" s="72" t="s">
        <v>35</v>
      </c>
      <c r="E133" s="52">
        <v>80</v>
      </c>
      <c r="F133" s="58">
        <v>7.94</v>
      </c>
      <c r="G133" s="50">
        <f t="shared" si="8"/>
        <v>635.20000000000005</v>
      </c>
      <c r="H133" s="1" t="s">
        <v>12</v>
      </c>
    </row>
    <row r="134" spans="1:8" ht="32" x14ac:dyDescent="0.15">
      <c r="A134" s="70">
        <v>89710</v>
      </c>
      <c r="B134" s="70">
        <f t="shared" si="9"/>
        <v>120</v>
      </c>
      <c r="C134" s="71" t="s">
        <v>202</v>
      </c>
      <c r="D134" s="72" t="s">
        <v>35</v>
      </c>
      <c r="E134" s="52">
        <v>80</v>
      </c>
      <c r="F134" s="58">
        <v>7.78</v>
      </c>
      <c r="G134" s="50">
        <f t="shared" si="8"/>
        <v>622.4</v>
      </c>
      <c r="H134" s="1" t="s">
        <v>12</v>
      </c>
    </row>
    <row r="135" spans="1:8" ht="15.75" customHeight="1" x14ac:dyDescent="0.15">
      <c r="A135" s="101" t="s">
        <v>373</v>
      </c>
      <c r="B135" s="101"/>
      <c r="C135" s="101"/>
      <c r="D135" s="101"/>
      <c r="E135" s="101"/>
      <c r="F135" s="101"/>
      <c r="G135" s="40">
        <f>SUM(G120:G134)</f>
        <v>191529.88000000003</v>
      </c>
    </row>
    <row r="136" spans="1:8" ht="16" x14ac:dyDescent="0.15">
      <c r="A136" s="105" t="s">
        <v>384</v>
      </c>
      <c r="B136" s="105"/>
      <c r="C136" s="105"/>
      <c r="D136" s="105"/>
      <c r="E136" s="105"/>
      <c r="F136" s="105"/>
      <c r="G136" s="105"/>
    </row>
    <row r="137" spans="1:8" ht="32" x14ac:dyDescent="0.15">
      <c r="A137" s="70">
        <v>5811</v>
      </c>
      <c r="B137" s="70">
        <f>B134+1</f>
        <v>121</v>
      </c>
      <c r="C137" s="73" t="s">
        <v>385</v>
      </c>
      <c r="D137" s="70" t="s">
        <v>203</v>
      </c>
      <c r="E137" s="60">
        <v>142.86000000000001</v>
      </c>
      <c r="F137" s="60">
        <v>160.86000000000001</v>
      </c>
      <c r="G137" s="83">
        <f>E137*F137</f>
        <v>22980.459600000006</v>
      </c>
    </row>
    <row r="138" spans="1:8" ht="32" x14ac:dyDescent="0.15">
      <c r="A138" s="70">
        <v>5855</v>
      </c>
      <c r="B138" s="70">
        <f>B137+1</f>
        <v>122</v>
      </c>
      <c r="C138" s="84" t="s">
        <v>386</v>
      </c>
      <c r="D138" s="85" t="s">
        <v>203</v>
      </c>
      <c r="E138" s="86">
        <v>142.86000000000001</v>
      </c>
      <c r="F138" s="61">
        <v>406.13</v>
      </c>
      <c r="G138" s="83">
        <f t="shared" ref="G138:G139" si="10">E138*F138</f>
        <v>58019.731800000001</v>
      </c>
      <c r="H138"/>
    </row>
    <row r="139" spans="1:8" ht="32" x14ac:dyDescent="0.15">
      <c r="A139" s="70">
        <v>73467</v>
      </c>
      <c r="B139" s="70">
        <f>B138+1</f>
        <v>123</v>
      </c>
      <c r="C139" s="84" t="s">
        <v>387</v>
      </c>
      <c r="D139" s="85" t="s">
        <v>203</v>
      </c>
      <c r="E139" s="86">
        <v>142.86000000000001</v>
      </c>
      <c r="F139" s="61">
        <v>131.26</v>
      </c>
      <c r="G139" s="83">
        <f t="shared" si="10"/>
        <v>18751.803599999999</v>
      </c>
      <c r="H139" s="1" t="s">
        <v>12</v>
      </c>
    </row>
    <row r="140" spans="1:8" ht="15.75" customHeight="1" x14ac:dyDescent="0.15">
      <c r="A140" s="101" t="s">
        <v>373</v>
      </c>
      <c r="B140" s="101"/>
      <c r="C140" s="101"/>
      <c r="D140" s="101"/>
      <c r="E140" s="101"/>
      <c r="F140" s="101"/>
      <c r="G140" s="39">
        <f>SUM(G137:G139)</f>
        <v>99751.99500000001</v>
      </c>
      <c r="H140" s="9" t="s">
        <v>206</v>
      </c>
    </row>
    <row r="141" spans="1:8" ht="16" x14ac:dyDescent="0.15">
      <c r="A141" s="103" t="s">
        <v>383</v>
      </c>
      <c r="B141" s="103"/>
      <c r="C141" s="103"/>
      <c r="D141" s="103"/>
      <c r="E141" s="103"/>
      <c r="F141" s="103"/>
      <c r="G141" s="103"/>
      <c r="H141" s="1" t="s">
        <v>12</v>
      </c>
    </row>
    <row r="142" spans="1:8" ht="16" x14ac:dyDescent="0.15">
      <c r="A142" s="70" t="s">
        <v>208</v>
      </c>
      <c r="B142" s="70">
        <f>B139+1</f>
        <v>124</v>
      </c>
      <c r="C142" s="73" t="s">
        <v>209</v>
      </c>
      <c r="D142" s="70" t="s">
        <v>11</v>
      </c>
      <c r="E142" s="87">
        <v>55654.76</v>
      </c>
      <c r="F142" s="52">
        <v>1.38</v>
      </c>
      <c r="G142" s="83">
        <f t="shared" ref="G142" si="11">E142*F142</f>
        <v>76803.568799999994</v>
      </c>
      <c r="H142"/>
    </row>
    <row r="143" spans="1:8" ht="15.75" customHeight="1" x14ac:dyDescent="0.15">
      <c r="A143" s="104" t="s">
        <v>373</v>
      </c>
      <c r="B143" s="104"/>
      <c r="C143" s="104"/>
      <c r="D143" s="104"/>
      <c r="E143" s="104"/>
      <c r="F143" s="104"/>
      <c r="G143" s="39">
        <f>SUM(G142:G142)</f>
        <v>76803.568799999994</v>
      </c>
      <c r="H143" s="41"/>
    </row>
    <row r="144" spans="1:8" ht="15.75" customHeight="1" x14ac:dyDescent="0.15">
      <c r="A144" s="105" t="s">
        <v>374</v>
      </c>
      <c r="B144" s="105"/>
      <c r="C144" s="105"/>
      <c r="D144" s="105"/>
      <c r="E144" s="105"/>
      <c r="F144" s="105"/>
      <c r="G144" s="105"/>
      <c r="H144" s="9" t="s">
        <v>227</v>
      </c>
    </row>
    <row r="145" spans="1:8" ht="48" x14ac:dyDescent="0.15">
      <c r="A145" s="70">
        <v>41595</v>
      </c>
      <c r="B145" s="70">
        <v>125</v>
      </c>
      <c r="C145" s="73" t="s">
        <v>228</v>
      </c>
      <c r="D145" s="70" t="s">
        <v>13</v>
      </c>
      <c r="E145" s="51">
        <v>910.71</v>
      </c>
      <c r="F145" s="51">
        <v>8.7799999999999994</v>
      </c>
      <c r="G145" s="83">
        <f t="shared" ref="G145:G156" si="12">E145*F145</f>
        <v>7996.0338000000002</v>
      </c>
      <c r="H145" s="9" t="s">
        <v>229</v>
      </c>
    </row>
    <row r="146" spans="1:8" ht="48" x14ac:dyDescent="0.15">
      <c r="A146" s="70">
        <v>72815</v>
      </c>
      <c r="B146" s="70">
        <v>126</v>
      </c>
      <c r="C146" s="73" t="s">
        <v>375</v>
      </c>
      <c r="D146" s="70" t="s">
        <v>11</v>
      </c>
      <c r="E146" s="51">
        <v>910.71</v>
      </c>
      <c r="F146" s="51">
        <v>45.82</v>
      </c>
      <c r="G146" s="83">
        <f t="shared" si="12"/>
        <v>41728.732199999999</v>
      </c>
      <c r="H146" s="9" t="s">
        <v>230</v>
      </c>
    </row>
    <row r="147" spans="1:8" ht="48" x14ac:dyDescent="0.15">
      <c r="A147" s="70">
        <v>88487</v>
      </c>
      <c r="B147" s="70">
        <v>127</v>
      </c>
      <c r="C147" s="73" t="s">
        <v>376</v>
      </c>
      <c r="D147" s="70" t="s">
        <v>11</v>
      </c>
      <c r="E147" s="51">
        <v>24285.71</v>
      </c>
      <c r="F147" s="51">
        <v>8.11</v>
      </c>
      <c r="G147" s="83">
        <f t="shared" si="12"/>
        <v>196957.10809999998</v>
      </c>
      <c r="H147" s="9" t="s">
        <v>231</v>
      </c>
    </row>
    <row r="148" spans="1:8" ht="32" x14ac:dyDescent="0.15">
      <c r="A148" s="70">
        <v>88486</v>
      </c>
      <c r="B148" s="70">
        <v>128</v>
      </c>
      <c r="C148" s="73" t="s">
        <v>377</v>
      </c>
      <c r="D148" s="70" t="s">
        <v>11</v>
      </c>
      <c r="E148" s="51">
        <v>5565.48</v>
      </c>
      <c r="F148" s="51">
        <v>8.9600000000000009</v>
      </c>
      <c r="G148" s="83">
        <f t="shared" si="12"/>
        <v>49866.700799999999</v>
      </c>
      <c r="H148"/>
    </row>
    <row r="149" spans="1:8" ht="32" x14ac:dyDescent="0.15">
      <c r="A149" s="70" t="s">
        <v>234</v>
      </c>
      <c r="B149" s="70">
        <v>129</v>
      </c>
      <c r="C149" s="73" t="s">
        <v>235</v>
      </c>
      <c r="D149" s="70" t="s">
        <v>11</v>
      </c>
      <c r="E149" s="52">
        <v>1821.43</v>
      </c>
      <c r="F149" s="52">
        <v>17.09</v>
      </c>
      <c r="G149" s="83">
        <f t="shared" si="12"/>
        <v>31128.238700000002</v>
      </c>
      <c r="H149" s="1" t="s">
        <v>12</v>
      </c>
    </row>
    <row r="150" spans="1:8" ht="32" x14ac:dyDescent="0.15">
      <c r="A150" s="70" t="s">
        <v>236</v>
      </c>
      <c r="B150" s="70">
        <v>130</v>
      </c>
      <c r="C150" s="73" t="s">
        <v>237</v>
      </c>
      <c r="D150" s="70" t="s">
        <v>11</v>
      </c>
      <c r="E150" s="52">
        <v>1821.43</v>
      </c>
      <c r="F150" s="52">
        <v>19.95</v>
      </c>
      <c r="G150" s="83">
        <f t="shared" si="12"/>
        <v>36337.5285</v>
      </c>
      <c r="H150" s="1" t="s">
        <v>12</v>
      </c>
    </row>
    <row r="151" spans="1:8" ht="32" x14ac:dyDescent="0.15">
      <c r="A151" s="70">
        <v>6082</v>
      </c>
      <c r="B151" s="70">
        <v>131</v>
      </c>
      <c r="C151" s="73" t="s">
        <v>238</v>
      </c>
      <c r="D151" s="70" t="s">
        <v>11</v>
      </c>
      <c r="E151" s="52">
        <v>1821.43</v>
      </c>
      <c r="F151" s="52">
        <v>13.57</v>
      </c>
      <c r="G151" s="83">
        <f t="shared" si="12"/>
        <v>24716.805100000001</v>
      </c>
      <c r="H151" s="1" t="s">
        <v>12</v>
      </c>
    </row>
    <row r="152" spans="1:8" ht="48" x14ac:dyDescent="0.15">
      <c r="A152" s="70">
        <v>88411</v>
      </c>
      <c r="B152" s="70">
        <v>132</v>
      </c>
      <c r="C152" s="73" t="s">
        <v>378</v>
      </c>
      <c r="D152" s="70" t="s">
        <v>11</v>
      </c>
      <c r="E152" s="52">
        <v>3750.47</v>
      </c>
      <c r="F152" s="52">
        <v>1.75</v>
      </c>
      <c r="G152" s="83">
        <f t="shared" si="12"/>
        <v>6563.3224999999993</v>
      </c>
      <c r="H152" s="9" t="s">
        <v>241</v>
      </c>
    </row>
    <row r="153" spans="1:8" ht="48" x14ac:dyDescent="0.15">
      <c r="A153" s="70">
        <v>88415</v>
      </c>
      <c r="B153" s="70">
        <v>133</v>
      </c>
      <c r="C153" s="73" t="s">
        <v>379</v>
      </c>
      <c r="D153" s="70" t="s">
        <v>11</v>
      </c>
      <c r="E153" s="52">
        <v>3744.05</v>
      </c>
      <c r="F153" s="52">
        <v>1.9</v>
      </c>
      <c r="G153" s="83">
        <f t="shared" si="12"/>
        <v>7113.6949999999997</v>
      </c>
      <c r="H153" s="9" t="s">
        <v>242</v>
      </c>
    </row>
    <row r="154" spans="1:8" ht="48" x14ac:dyDescent="0.15">
      <c r="A154" s="70">
        <v>88416</v>
      </c>
      <c r="B154" s="70">
        <v>134</v>
      </c>
      <c r="C154" s="73" t="s">
        <v>380</v>
      </c>
      <c r="D154" s="70" t="s">
        <v>11</v>
      </c>
      <c r="E154" s="52">
        <v>565.87</v>
      </c>
      <c r="F154" s="52">
        <v>14.14</v>
      </c>
      <c r="G154" s="83">
        <f t="shared" si="12"/>
        <v>8001.4018000000005</v>
      </c>
      <c r="H154" s="9" t="s">
        <v>243</v>
      </c>
    </row>
    <row r="155" spans="1:8" ht="32" x14ac:dyDescent="0.15">
      <c r="A155" s="70">
        <v>88423</v>
      </c>
      <c r="B155" s="70">
        <v>135</v>
      </c>
      <c r="C155" s="73" t="s">
        <v>381</v>
      </c>
      <c r="D155" s="70" t="s">
        <v>11</v>
      </c>
      <c r="E155" s="52">
        <v>566.66999999999996</v>
      </c>
      <c r="F155" s="52">
        <v>14.64</v>
      </c>
      <c r="G155" s="83">
        <f t="shared" si="12"/>
        <v>8296.0488000000005</v>
      </c>
      <c r="H155" s="9">
        <v>22.51</v>
      </c>
    </row>
    <row r="156" spans="1:8" ht="32" x14ac:dyDescent="0.15">
      <c r="A156" s="74" t="s">
        <v>244</v>
      </c>
      <c r="B156" s="70">
        <v>136</v>
      </c>
      <c r="C156" s="73" t="s">
        <v>382</v>
      </c>
      <c r="D156" s="70" t="s">
        <v>11</v>
      </c>
      <c r="E156" s="52">
        <v>35.42</v>
      </c>
      <c r="F156" s="62">
        <v>201.48</v>
      </c>
      <c r="G156" s="83">
        <f t="shared" si="12"/>
        <v>7136.4215999999997</v>
      </c>
      <c r="H156" s="9"/>
    </row>
    <row r="157" spans="1:8" ht="15.75" customHeight="1" x14ac:dyDescent="0.15">
      <c r="A157" s="101" t="s">
        <v>373</v>
      </c>
      <c r="B157" s="101"/>
      <c r="C157" s="101"/>
      <c r="D157" s="101"/>
      <c r="E157" s="101"/>
      <c r="F157" s="101"/>
      <c r="G157" s="39">
        <f>SUM(G145:G156)</f>
        <v>425842.03690000001</v>
      </c>
      <c r="H157" s="9">
        <v>8.52</v>
      </c>
    </row>
    <row r="158" spans="1:8" ht="15.75" customHeight="1" x14ac:dyDescent="0.15">
      <c r="A158" s="105" t="s">
        <v>372</v>
      </c>
      <c r="B158" s="105"/>
      <c r="C158" s="105"/>
      <c r="D158" s="105"/>
      <c r="E158" s="105"/>
      <c r="F158" s="105"/>
      <c r="G158" s="105"/>
      <c r="H158" s="9" t="s">
        <v>246</v>
      </c>
    </row>
    <row r="159" spans="1:8" ht="48" x14ac:dyDescent="0.15">
      <c r="A159" s="70">
        <v>87879</v>
      </c>
      <c r="B159" s="70">
        <f>B156+1</f>
        <v>137</v>
      </c>
      <c r="C159" s="73" t="s">
        <v>247</v>
      </c>
      <c r="D159" s="70" t="s">
        <v>11</v>
      </c>
      <c r="E159" s="60">
        <v>4553.78</v>
      </c>
      <c r="F159" s="60">
        <v>2.69</v>
      </c>
      <c r="G159" s="83">
        <f t="shared" ref="G159:G167" si="13">E159*F159</f>
        <v>12249.668199999998</v>
      </c>
      <c r="H159" s="24" t="s">
        <v>12</v>
      </c>
    </row>
    <row r="160" spans="1:8" ht="48" x14ac:dyDescent="0.15">
      <c r="A160" s="70">
        <v>87264</v>
      </c>
      <c r="B160" s="70">
        <f>B159+1</f>
        <v>138</v>
      </c>
      <c r="C160" s="73" t="s">
        <v>248</v>
      </c>
      <c r="D160" s="70" t="s">
        <v>11</v>
      </c>
      <c r="E160" s="60">
        <v>278.27</v>
      </c>
      <c r="F160" s="60">
        <v>54.96</v>
      </c>
      <c r="G160" s="83">
        <f t="shared" si="13"/>
        <v>15293.7192</v>
      </c>
      <c r="H160" s="1" t="s">
        <v>12</v>
      </c>
    </row>
    <row r="161" spans="1:12" ht="48" x14ac:dyDescent="0.15">
      <c r="A161" s="70">
        <v>87265</v>
      </c>
      <c r="B161" s="70">
        <f t="shared" ref="B161:B167" si="14">B160+1</f>
        <v>139</v>
      </c>
      <c r="C161" s="73" t="s">
        <v>249</v>
      </c>
      <c r="D161" s="70" t="s">
        <v>11</v>
      </c>
      <c r="E161" s="60">
        <v>278.27</v>
      </c>
      <c r="F161" s="60">
        <v>48.97</v>
      </c>
      <c r="G161" s="83">
        <f t="shared" si="13"/>
        <v>13626.881899999998</v>
      </c>
      <c r="H161"/>
    </row>
    <row r="162" spans="1:12" ht="32" x14ac:dyDescent="0.15">
      <c r="A162" s="70">
        <v>87246</v>
      </c>
      <c r="B162" s="70">
        <f t="shared" si="14"/>
        <v>140</v>
      </c>
      <c r="C162" s="73" t="s">
        <v>250</v>
      </c>
      <c r="D162" s="70" t="s">
        <v>11</v>
      </c>
      <c r="E162" s="60">
        <v>278.27</v>
      </c>
      <c r="F162" s="60">
        <v>53.58</v>
      </c>
      <c r="G162" s="83">
        <f t="shared" si="13"/>
        <v>14909.706599999998</v>
      </c>
      <c r="H162"/>
    </row>
    <row r="163" spans="1:12" ht="32" x14ac:dyDescent="0.15">
      <c r="A163" s="70">
        <v>87247</v>
      </c>
      <c r="B163" s="70">
        <f t="shared" si="14"/>
        <v>141</v>
      </c>
      <c r="C163" s="73" t="s">
        <v>251</v>
      </c>
      <c r="D163" s="70" t="s">
        <v>11</v>
      </c>
      <c r="E163" s="60">
        <v>354.17</v>
      </c>
      <c r="F163" s="60">
        <v>48.05</v>
      </c>
      <c r="G163" s="83">
        <f t="shared" si="13"/>
        <v>17017.8685</v>
      </c>
      <c r="H163"/>
    </row>
    <row r="164" spans="1:12" ht="32" x14ac:dyDescent="0.15">
      <c r="A164" s="70">
        <v>87248</v>
      </c>
      <c r="B164" s="70">
        <f t="shared" si="14"/>
        <v>142</v>
      </c>
      <c r="C164" s="73" t="s">
        <v>252</v>
      </c>
      <c r="D164" s="70" t="s">
        <v>11</v>
      </c>
      <c r="E164" s="60">
        <v>354.17</v>
      </c>
      <c r="F164" s="60">
        <v>43.67</v>
      </c>
      <c r="G164" s="83">
        <f t="shared" si="13"/>
        <v>15466.603900000002</v>
      </c>
      <c r="H164" s="1" t="s">
        <v>12</v>
      </c>
    </row>
    <row r="165" spans="1:12" ht="32" x14ac:dyDescent="0.15">
      <c r="A165" s="70" t="s">
        <v>257</v>
      </c>
      <c r="B165" s="70">
        <f t="shared" si="14"/>
        <v>143</v>
      </c>
      <c r="C165" s="73" t="s">
        <v>258</v>
      </c>
      <c r="D165" s="70" t="s">
        <v>11</v>
      </c>
      <c r="E165" s="56">
        <v>50.6</v>
      </c>
      <c r="F165" s="56">
        <v>161.86000000000001</v>
      </c>
      <c r="G165" s="83">
        <f t="shared" si="13"/>
        <v>8190.1160000000009</v>
      </c>
      <c r="H165" s="1" t="s">
        <v>12</v>
      </c>
    </row>
    <row r="166" spans="1:12" ht="32" x14ac:dyDescent="0.15">
      <c r="A166" s="70">
        <v>72137</v>
      </c>
      <c r="B166" s="70">
        <f t="shared" si="14"/>
        <v>144</v>
      </c>
      <c r="C166" s="73" t="s">
        <v>260</v>
      </c>
      <c r="D166" s="70" t="s">
        <v>11</v>
      </c>
      <c r="E166" s="56">
        <v>273.20999999999998</v>
      </c>
      <c r="F166" s="56">
        <v>86.34</v>
      </c>
      <c r="G166" s="83">
        <f t="shared" si="13"/>
        <v>23588.951399999998</v>
      </c>
      <c r="H166" s="18">
        <v>54.95</v>
      </c>
    </row>
    <row r="167" spans="1:12" ht="32" x14ac:dyDescent="0.15">
      <c r="A167" s="70">
        <v>84191</v>
      </c>
      <c r="B167" s="70">
        <f t="shared" si="14"/>
        <v>145</v>
      </c>
      <c r="C167" s="73" t="s">
        <v>262</v>
      </c>
      <c r="D167" s="70" t="s">
        <v>76</v>
      </c>
      <c r="E167" s="56">
        <v>259.39999999999998</v>
      </c>
      <c r="F167" s="56">
        <v>93.92</v>
      </c>
      <c r="G167" s="83">
        <f t="shared" si="13"/>
        <v>24362.847999999998</v>
      </c>
    </row>
    <row r="168" spans="1:12" ht="15.75" customHeight="1" x14ac:dyDescent="0.15">
      <c r="A168" s="101" t="s">
        <v>373</v>
      </c>
      <c r="B168" s="101"/>
      <c r="C168" s="101"/>
      <c r="D168" s="101"/>
      <c r="E168" s="101"/>
      <c r="F168" s="101"/>
      <c r="G168" s="39">
        <f>SUM(G159:G167)</f>
        <v>144706.36369999999</v>
      </c>
      <c r="H168" s="9" t="s">
        <v>264</v>
      </c>
    </row>
    <row r="169" spans="1:12" ht="16" x14ac:dyDescent="0.15">
      <c r="A169" s="112" t="s">
        <v>371</v>
      </c>
      <c r="B169" s="112"/>
      <c r="C169" s="112"/>
      <c r="D169" s="112"/>
      <c r="E169" s="112"/>
      <c r="F169" s="112"/>
      <c r="G169" s="112"/>
      <c r="H169" s="9"/>
    </row>
    <row r="170" spans="1:12" ht="64" x14ac:dyDescent="0.15">
      <c r="A170" s="70" t="s">
        <v>280</v>
      </c>
      <c r="B170" s="70">
        <f>B167+1</f>
        <v>146</v>
      </c>
      <c r="C170" s="13" t="s">
        <v>281</v>
      </c>
      <c r="D170" s="70" t="s">
        <v>13</v>
      </c>
      <c r="E170" s="60">
        <v>2050</v>
      </c>
      <c r="F170" s="60">
        <v>24.88</v>
      </c>
      <c r="G170" s="83">
        <f t="shared" ref="G170:G171" si="15">E170*F170</f>
        <v>51004</v>
      </c>
      <c r="H170" s="9"/>
    </row>
    <row r="171" spans="1:12" ht="32" x14ac:dyDescent="0.15">
      <c r="A171" s="70" t="s">
        <v>282</v>
      </c>
      <c r="B171" s="70">
        <f>B170+1</f>
        <v>147</v>
      </c>
      <c r="C171" s="73" t="s">
        <v>283</v>
      </c>
      <c r="D171" s="70" t="s">
        <v>13</v>
      </c>
      <c r="E171" s="60">
        <v>815.96</v>
      </c>
      <c r="F171" s="56">
        <v>46.37</v>
      </c>
      <c r="G171" s="83">
        <f t="shared" si="15"/>
        <v>37836.065199999997</v>
      </c>
      <c r="H171" s="9"/>
    </row>
    <row r="172" spans="1:12" ht="15.75" customHeight="1" x14ac:dyDescent="0.15">
      <c r="A172" s="101" t="s">
        <v>373</v>
      </c>
      <c r="B172" s="101"/>
      <c r="C172" s="101"/>
      <c r="D172" s="101"/>
      <c r="E172" s="101"/>
      <c r="F172" s="101"/>
      <c r="G172" s="40">
        <f>SUM(G170:G171)</f>
        <v>88840.065199999997</v>
      </c>
      <c r="H172" s="9"/>
      <c r="I172" s="46"/>
    </row>
    <row r="173" spans="1:12" ht="21.75" customHeight="1" x14ac:dyDescent="0.2">
      <c r="A173" s="102" t="s">
        <v>412</v>
      </c>
      <c r="B173" s="102"/>
      <c r="C173" s="102"/>
      <c r="D173" s="102"/>
      <c r="E173" s="102"/>
      <c r="F173" s="102"/>
      <c r="G173" s="88">
        <f>G17+G42+G50+G118+G135+G140+G143+G157+G168+G172-0.023</f>
        <v>2000000.1946</v>
      </c>
      <c r="H173" s="18">
        <v>404.63</v>
      </c>
      <c r="I173" s="116"/>
      <c r="J173" s="48"/>
      <c r="K173" s="48"/>
      <c r="L173" s="48"/>
    </row>
    <row r="174" spans="1:12" ht="21.75" customHeight="1" x14ac:dyDescent="0.2">
      <c r="A174" s="102" t="s">
        <v>413</v>
      </c>
      <c r="B174" s="102"/>
      <c r="C174" s="102"/>
      <c r="D174" s="102"/>
      <c r="E174" s="102"/>
      <c r="F174" s="102"/>
      <c r="G174" s="88">
        <f>G173*0.26</f>
        <v>520000.05059600004</v>
      </c>
      <c r="H174" s="69"/>
      <c r="I174" s="128"/>
      <c r="J174" s="48"/>
      <c r="K174" s="48"/>
      <c r="L174" s="48"/>
    </row>
    <row r="175" spans="1:12" ht="21.75" customHeight="1" x14ac:dyDescent="0.2">
      <c r="A175" s="102" t="s">
        <v>414</v>
      </c>
      <c r="B175" s="102"/>
      <c r="C175" s="102"/>
      <c r="D175" s="102"/>
      <c r="E175" s="102"/>
      <c r="F175" s="102"/>
      <c r="G175" s="88">
        <f>SUM(G173:G174)</f>
        <v>2520000.2451960002</v>
      </c>
      <c r="H175" s="69"/>
      <c r="I175" s="116"/>
      <c r="J175" s="48"/>
      <c r="K175" s="48"/>
      <c r="L175" s="48"/>
    </row>
    <row r="176" spans="1:12" ht="21.75" customHeight="1" x14ac:dyDescent="0.2">
      <c r="A176" s="67"/>
      <c r="B176" s="67"/>
      <c r="C176" s="67"/>
      <c r="D176" s="67"/>
      <c r="E176" s="67"/>
      <c r="F176" s="67"/>
      <c r="G176" s="68"/>
      <c r="H176" s="69"/>
      <c r="I176" s="46"/>
      <c r="J176" s="48"/>
      <c r="K176" s="48"/>
      <c r="L176" s="48"/>
    </row>
    <row r="177" spans="1:13" ht="21.75" customHeight="1" x14ac:dyDescent="0.2">
      <c r="A177" s="67"/>
      <c r="B177" s="67"/>
      <c r="C177" s="67"/>
      <c r="D177" s="67"/>
      <c r="E177" s="67"/>
      <c r="F177" s="67"/>
      <c r="G177" s="68"/>
      <c r="H177" s="69"/>
      <c r="I177" s="46"/>
      <c r="J177" s="48"/>
      <c r="K177" s="48"/>
      <c r="L177" s="48"/>
    </row>
    <row r="178" spans="1:13" ht="21.75" customHeight="1" x14ac:dyDescent="0.2">
      <c r="A178" s="67"/>
      <c r="B178" s="67"/>
      <c r="C178" s="67"/>
      <c r="D178" s="67"/>
      <c r="E178" s="67"/>
      <c r="F178" s="67"/>
      <c r="G178" s="68"/>
      <c r="H178" s="69"/>
      <c r="I178" s="46"/>
      <c r="J178" s="48"/>
      <c r="K178" s="48"/>
      <c r="L178" s="48"/>
    </row>
    <row r="179" spans="1:13" ht="30.75" customHeight="1" x14ac:dyDescent="0.15">
      <c r="G179" s="45"/>
      <c r="H179" s="27"/>
      <c r="J179">
        <v>1.2580047400000001</v>
      </c>
    </row>
    <row r="180" spans="1:13" ht="30" customHeight="1" x14ac:dyDescent="0.2">
      <c r="G180" s="47"/>
      <c r="H180" s="10"/>
      <c r="M180" s="45"/>
    </row>
    <row r="181" spans="1:13" ht="15.75" customHeight="1" x14ac:dyDescent="0.15">
      <c r="H181"/>
    </row>
    <row r="182" spans="1:13" x14ac:dyDescent="0.15">
      <c r="F182" s="64"/>
    </row>
    <row r="183" spans="1:13" x14ac:dyDescent="0.15">
      <c r="G183" s="38"/>
    </row>
    <row r="184" spans="1:13" x14ac:dyDescent="0.15">
      <c r="H184"/>
    </row>
    <row r="185" spans="1:13" x14ac:dyDescent="0.15">
      <c r="F185" s="65"/>
      <c r="G185" s="45"/>
      <c r="H185" s="28"/>
    </row>
  </sheetData>
  <mergeCells count="29">
    <mergeCell ref="A174:F174"/>
    <mergeCell ref="A175:F175"/>
    <mergeCell ref="A51:G51"/>
    <mergeCell ref="A118:F118"/>
    <mergeCell ref="M6:M7"/>
    <mergeCell ref="A17:F17"/>
    <mergeCell ref="A18:G18"/>
    <mergeCell ref="A42:F42"/>
    <mergeCell ref="A43:G43"/>
    <mergeCell ref="A50:F50"/>
    <mergeCell ref="H118:H123"/>
    <mergeCell ref="A119:G119"/>
    <mergeCell ref="A135:F135"/>
    <mergeCell ref="A136:G136"/>
    <mergeCell ref="A169:G169"/>
    <mergeCell ref="A140:F140"/>
    <mergeCell ref="A1:G1"/>
    <mergeCell ref="A2:G2"/>
    <mergeCell ref="A3:G3"/>
    <mergeCell ref="A4:G4"/>
    <mergeCell ref="A6:G6"/>
    <mergeCell ref="A172:F172"/>
    <mergeCell ref="A173:F173"/>
    <mergeCell ref="A141:G141"/>
    <mergeCell ref="A143:F143"/>
    <mergeCell ref="A144:G144"/>
    <mergeCell ref="A157:F157"/>
    <mergeCell ref="A158:G158"/>
    <mergeCell ref="A168:F168"/>
  </mergeCells>
  <printOptions horizontalCentered="1"/>
  <pageMargins left="0.51180555555555496" right="0.51180555555555496" top="1.5361111111111101" bottom="0.66944444444444395" header="0.31527777777777799" footer="0.31527777777777799"/>
  <pageSetup paperSize="8" scale="53" firstPageNumber="5" orientation="portrait" useFirstPageNumber="1" horizontalDpi="4294967292" verticalDpi="4294967294" r:id="rId1"/>
  <headerFooter>
    <oddHeader>&amp;C&amp;"Times New Roman,Normal"UNIVERSIDADE FEDERAL DO PIAUÍ
PRÓ-REITORIA DE ADMINISTRAÇÃO
&amp;12 Comissão Permanente de Licitação&amp;R&amp;P</oddHeader>
    <oddFooter>&amp;CUFPI – PRAD / Diretoria Administrativa - Comissão Permanente de Licitação - Campus Univ. Min. Petrônio Portela Ininga
cpl@ufpi.edu.br – www.ufpi.br - CNPJ: 06.517.387/0001-34 – Fone: (86) 3215-5924 / Fone/faz: (86) 3237-1773  – 64049-550 – Teresina-PI</oddFooter>
  </headerFooter>
  <rowBreaks count="1" manualBreakCount="1">
    <brk id="160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 enableFormatConditionsCalculation="0">
    <tabColor rgb="FFFFFFFF"/>
  </sheetPr>
  <dimension ref="A1:LL185"/>
  <sheetViews>
    <sheetView view="pageBreakPreview" zoomScale="75" zoomScaleNormal="70" zoomScaleSheetLayoutView="70" zoomScalePageLayoutView="70" workbookViewId="0">
      <selection activeCell="I9" sqref="I9:L215"/>
    </sheetView>
  </sheetViews>
  <sheetFormatPr baseColWidth="10" defaultColWidth="8.83203125" defaultRowHeight="13" x14ac:dyDescent="0.15"/>
  <cols>
    <col min="1" max="1" width="16.33203125" customWidth="1"/>
    <col min="2" max="2" width="8.6640625" customWidth="1"/>
    <col min="3" max="3" width="79.83203125" customWidth="1"/>
    <col min="4" max="4" width="8.6640625" customWidth="1"/>
    <col min="5" max="5" width="13" customWidth="1"/>
    <col min="6" max="6" width="15.5" style="63" customWidth="1"/>
    <col min="7" max="7" width="20" customWidth="1"/>
    <col min="8" max="8" width="0" style="1" hidden="1" customWidth="1"/>
    <col min="9" max="9" width="17" customWidth="1"/>
    <col min="10" max="10" width="14.5" hidden="1" customWidth="1"/>
    <col min="11" max="11" width="13.5" hidden="1" customWidth="1"/>
    <col min="12" max="12" width="13.5" customWidth="1"/>
    <col min="13" max="13" width="17.83203125" customWidth="1"/>
    <col min="14" max="14" width="26.6640625" customWidth="1"/>
    <col min="16" max="16" width="16.5" bestFit="1" customWidth="1"/>
  </cols>
  <sheetData>
    <row r="1" spans="1:324" ht="15.75" customHeight="1" x14ac:dyDescent="0.2">
      <c r="A1" s="106" t="s">
        <v>418</v>
      </c>
      <c r="B1" s="106"/>
      <c r="C1" s="106"/>
      <c r="D1" s="106"/>
      <c r="E1" s="106"/>
      <c r="F1" s="106"/>
      <c r="G1" s="106"/>
      <c r="H1"/>
    </row>
    <row r="2" spans="1:324" ht="15.75" customHeight="1" x14ac:dyDescent="0.2">
      <c r="A2" s="106" t="s">
        <v>407</v>
      </c>
      <c r="B2" s="106"/>
      <c r="C2" s="106"/>
      <c r="D2" s="106"/>
      <c r="E2" s="106"/>
      <c r="F2" s="106"/>
      <c r="G2" s="106"/>
      <c r="H2"/>
    </row>
    <row r="3" spans="1:324" ht="16" x14ac:dyDescent="0.15">
      <c r="A3" s="107" t="s">
        <v>406</v>
      </c>
      <c r="B3" s="107"/>
      <c r="C3" s="107"/>
      <c r="D3" s="107"/>
      <c r="E3" s="107"/>
      <c r="F3" s="107"/>
      <c r="G3" s="107"/>
      <c r="H3"/>
    </row>
    <row r="4" spans="1:324" ht="15.75" customHeight="1" x14ac:dyDescent="0.2">
      <c r="A4" s="106"/>
      <c r="B4" s="106"/>
      <c r="C4" s="106"/>
      <c r="D4" s="106"/>
      <c r="E4" s="106"/>
      <c r="F4" s="106"/>
      <c r="G4" s="106"/>
      <c r="H4"/>
    </row>
    <row r="5" spans="1:324" ht="32.25" customHeight="1" thickBot="1" x14ac:dyDescent="0.2">
      <c r="A5" s="66" t="s">
        <v>4</v>
      </c>
      <c r="B5" s="66" t="s">
        <v>5</v>
      </c>
      <c r="C5" s="66" t="s">
        <v>6</v>
      </c>
      <c r="D5" s="66" t="s">
        <v>7</v>
      </c>
      <c r="E5" s="66" t="s">
        <v>8</v>
      </c>
      <c r="F5" s="49" t="s">
        <v>9</v>
      </c>
      <c r="G5" s="66" t="s">
        <v>10</v>
      </c>
      <c r="H5"/>
    </row>
    <row r="6" spans="1:324" ht="15.75" customHeight="1" x14ac:dyDescent="0.15">
      <c r="A6" s="94" t="s">
        <v>388</v>
      </c>
      <c r="B6" s="94"/>
      <c r="C6" s="94"/>
      <c r="D6" s="94"/>
      <c r="E6" s="94"/>
      <c r="F6" s="94"/>
      <c r="G6" s="94"/>
      <c r="H6"/>
      <c r="N6" s="108" t="s">
        <v>405</v>
      </c>
    </row>
    <row r="7" spans="1:324" ht="33" thickBot="1" x14ac:dyDescent="0.2">
      <c r="A7" s="70">
        <v>94218</v>
      </c>
      <c r="B7" s="70">
        <v>1</v>
      </c>
      <c r="C7" s="71" t="s">
        <v>390</v>
      </c>
      <c r="D7" s="72" t="s">
        <v>11</v>
      </c>
      <c r="E7" s="52">
        <v>109.29</v>
      </c>
      <c r="F7" s="50">
        <v>86.03</v>
      </c>
      <c r="G7" s="50">
        <f t="shared" ref="G7:G16" si="0">E7*F7</f>
        <v>9402.2187000000013</v>
      </c>
      <c r="H7" s="1" t="s">
        <v>12</v>
      </c>
      <c r="N7" s="109"/>
    </row>
    <row r="8" spans="1:324" ht="49" thickBot="1" x14ac:dyDescent="0.25">
      <c r="A8" s="70">
        <v>94219</v>
      </c>
      <c r="B8" s="70">
        <f>B7+1</f>
        <v>2</v>
      </c>
      <c r="C8" s="71" t="s">
        <v>391</v>
      </c>
      <c r="D8" s="72" t="s">
        <v>13</v>
      </c>
      <c r="E8" s="52">
        <v>163.93</v>
      </c>
      <c r="F8" s="50">
        <v>18.52</v>
      </c>
      <c r="G8" s="50">
        <f t="shared" si="0"/>
        <v>3035.9836</v>
      </c>
      <c r="H8" s="1" t="s">
        <v>12</v>
      </c>
      <c r="N8" s="42" t="s">
        <v>394</v>
      </c>
      <c r="P8" s="129">
        <f>I173</f>
        <v>0</v>
      </c>
    </row>
    <row r="9" spans="1:324" s="8" customFormat="1" ht="33" thickBot="1" x14ac:dyDescent="0.25">
      <c r="A9" s="91">
        <v>94228</v>
      </c>
      <c r="B9" s="91">
        <f t="shared" ref="B9:B16" si="1">B8+1</f>
        <v>3</v>
      </c>
      <c r="C9" s="113" t="s">
        <v>14</v>
      </c>
      <c r="D9" s="90" t="s">
        <v>13</v>
      </c>
      <c r="E9" s="114">
        <v>157.58000000000001</v>
      </c>
      <c r="F9" s="115">
        <v>47.23</v>
      </c>
      <c r="G9" s="115">
        <f t="shared" si="0"/>
        <v>7442.5034000000005</v>
      </c>
      <c r="H9" s="6" t="s">
        <v>12</v>
      </c>
      <c r="I9" s="119"/>
      <c r="J9"/>
      <c r="K9"/>
      <c r="L9" s="135"/>
      <c r="M9"/>
      <c r="N9" s="43" t="s">
        <v>395</v>
      </c>
      <c r="O9" s="7"/>
      <c r="P9" s="124">
        <f>G173</f>
        <v>600000.14339999994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</row>
    <row r="10" spans="1:324" s="8" customFormat="1" ht="33" thickBot="1" x14ac:dyDescent="0.25">
      <c r="A10" s="70">
        <v>94231</v>
      </c>
      <c r="B10" s="70">
        <f t="shared" si="1"/>
        <v>4</v>
      </c>
      <c r="C10" s="71" t="s">
        <v>392</v>
      </c>
      <c r="D10" s="72" t="s">
        <v>13</v>
      </c>
      <c r="E10" s="52">
        <v>53.12</v>
      </c>
      <c r="F10" s="50">
        <v>24.42</v>
      </c>
      <c r="G10" s="50">
        <f t="shared" si="0"/>
        <v>1297.1904</v>
      </c>
      <c r="H10" s="6" t="s">
        <v>12</v>
      </c>
      <c r="I10" s="120"/>
      <c r="J10"/>
      <c r="K10"/>
      <c r="L10"/>
      <c r="M10"/>
      <c r="N10" s="43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</row>
    <row r="11" spans="1:324" s="8" customFormat="1" ht="48" x14ac:dyDescent="0.2">
      <c r="A11" s="70">
        <v>87881</v>
      </c>
      <c r="B11" s="70">
        <f t="shared" si="1"/>
        <v>5</v>
      </c>
      <c r="C11" s="71" t="s">
        <v>15</v>
      </c>
      <c r="D11" s="72" t="s">
        <v>11</v>
      </c>
      <c r="E11" s="52">
        <v>109.29</v>
      </c>
      <c r="F11" s="50">
        <v>2.95</v>
      </c>
      <c r="G11" s="50">
        <f t="shared" si="0"/>
        <v>322.40550000000002</v>
      </c>
      <c r="H11" s="6" t="s">
        <v>12</v>
      </c>
      <c r="I11" s="120"/>
      <c r="J11"/>
      <c r="K11"/>
      <c r="L11"/>
      <c r="M11"/>
      <c r="N11" s="44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</row>
    <row r="12" spans="1:324" ht="48" x14ac:dyDescent="0.2">
      <c r="A12" s="91">
        <v>96109</v>
      </c>
      <c r="B12" s="91">
        <f t="shared" si="1"/>
        <v>6</v>
      </c>
      <c r="C12" s="113" t="s">
        <v>16</v>
      </c>
      <c r="D12" s="90" t="s">
        <v>11</v>
      </c>
      <c r="E12" s="114">
        <v>54.64</v>
      </c>
      <c r="F12" s="115">
        <v>33.869999999999997</v>
      </c>
      <c r="G12" s="115">
        <f t="shared" si="0"/>
        <v>1850.6568</v>
      </c>
      <c r="H12" s="6" t="s">
        <v>12</v>
      </c>
      <c r="I12" s="119"/>
    </row>
    <row r="13" spans="1:324" ht="32" x14ac:dyDescent="0.15">
      <c r="A13" s="70">
        <v>72201</v>
      </c>
      <c r="B13" s="70">
        <f t="shared" si="1"/>
        <v>7</v>
      </c>
      <c r="C13" s="71" t="s">
        <v>17</v>
      </c>
      <c r="D13" s="72" t="s">
        <v>11</v>
      </c>
      <c r="E13" s="52">
        <v>109.29</v>
      </c>
      <c r="F13" s="50">
        <v>8.75</v>
      </c>
      <c r="G13" s="50">
        <f t="shared" si="0"/>
        <v>956.28750000000002</v>
      </c>
      <c r="H13" s="6" t="s">
        <v>12</v>
      </c>
    </row>
    <row r="14" spans="1:324" ht="32" x14ac:dyDescent="0.15">
      <c r="A14" s="70">
        <v>55960</v>
      </c>
      <c r="B14" s="70">
        <f t="shared" si="1"/>
        <v>8</v>
      </c>
      <c r="C14" s="71" t="s">
        <v>18</v>
      </c>
      <c r="D14" s="72" t="s">
        <v>11</v>
      </c>
      <c r="E14" s="52">
        <v>163.93</v>
      </c>
      <c r="F14" s="50">
        <v>4.46</v>
      </c>
      <c r="G14" s="50">
        <f t="shared" si="0"/>
        <v>731.12779999999998</v>
      </c>
      <c r="H14" s="6" t="s">
        <v>12</v>
      </c>
    </row>
    <row r="15" spans="1:324" ht="48.75" customHeight="1" x14ac:dyDescent="0.15">
      <c r="A15" s="70">
        <v>94230</v>
      </c>
      <c r="B15" s="70">
        <f t="shared" si="1"/>
        <v>9</v>
      </c>
      <c r="C15" s="71" t="s">
        <v>19</v>
      </c>
      <c r="D15" s="72" t="s">
        <v>13</v>
      </c>
      <c r="E15" s="52">
        <v>27.32</v>
      </c>
      <c r="F15" s="50">
        <v>68.87</v>
      </c>
      <c r="G15" s="50">
        <f t="shared" si="0"/>
        <v>1881.5284000000001</v>
      </c>
      <c r="H15" s="9" t="s">
        <v>20</v>
      </c>
    </row>
    <row r="16" spans="1:324" ht="36.75" customHeight="1" x14ac:dyDescent="0.15">
      <c r="A16" s="70">
        <v>72089</v>
      </c>
      <c r="B16" s="70">
        <f t="shared" si="1"/>
        <v>10</v>
      </c>
      <c r="C16" s="71" t="s">
        <v>393</v>
      </c>
      <c r="D16" s="72" t="s">
        <v>11</v>
      </c>
      <c r="E16" s="52">
        <v>303.57</v>
      </c>
      <c r="F16" s="50">
        <v>10.86</v>
      </c>
      <c r="G16" s="50">
        <f t="shared" si="0"/>
        <v>3296.7701999999999</v>
      </c>
      <c r="H16" s="9" t="s">
        <v>21</v>
      </c>
    </row>
    <row r="17" spans="1:8" ht="15.75" customHeight="1" x14ac:dyDescent="0.15">
      <c r="A17" s="101" t="s">
        <v>373</v>
      </c>
      <c r="B17" s="101"/>
      <c r="C17" s="101"/>
      <c r="D17" s="101"/>
      <c r="E17" s="101"/>
      <c r="F17" s="101"/>
      <c r="G17" s="40">
        <f>SUM(G7:G16)</f>
        <v>30216.672299999998</v>
      </c>
    </row>
    <row r="18" spans="1:8" ht="16" x14ac:dyDescent="0.15">
      <c r="A18" s="105" t="s">
        <v>389</v>
      </c>
      <c r="B18" s="105"/>
      <c r="C18" s="105"/>
      <c r="D18" s="105"/>
      <c r="E18" s="105"/>
      <c r="F18" s="105"/>
      <c r="G18" s="105"/>
      <c r="H18"/>
    </row>
    <row r="19" spans="1:8" ht="16" x14ac:dyDescent="0.15">
      <c r="A19" s="70">
        <v>84862</v>
      </c>
      <c r="B19" s="70">
        <f>B16+1</f>
        <v>11</v>
      </c>
      <c r="C19" s="71" t="s">
        <v>23</v>
      </c>
      <c r="D19" s="72" t="s">
        <v>13</v>
      </c>
      <c r="E19" s="52">
        <v>27.32</v>
      </c>
      <c r="F19" s="50">
        <v>192.05</v>
      </c>
      <c r="G19" s="50">
        <f t="shared" ref="G19:G41" si="2">E19*F19</f>
        <v>5246.8060000000005</v>
      </c>
      <c r="H19" s="1" t="s">
        <v>12</v>
      </c>
    </row>
    <row r="20" spans="1:8" ht="32" x14ac:dyDescent="0.15">
      <c r="A20" s="70">
        <v>73665</v>
      </c>
      <c r="B20" s="70">
        <f t="shared" ref="B20:B41" si="3">B19+1</f>
        <v>12</v>
      </c>
      <c r="C20" s="71" t="s">
        <v>24</v>
      </c>
      <c r="D20" s="72" t="s">
        <v>11</v>
      </c>
      <c r="E20" s="52">
        <v>15.18</v>
      </c>
      <c r="F20" s="50">
        <v>53.23</v>
      </c>
      <c r="G20" s="50">
        <f t="shared" si="2"/>
        <v>808.03139999999996</v>
      </c>
      <c r="H20" s="1" t="s">
        <v>12</v>
      </c>
    </row>
    <row r="21" spans="1:8" ht="16" x14ac:dyDescent="0.15">
      <c r="A21" s="70" t="s">
        <v>25</v>
      </c>
      <c r="B21" s="70">
        <f t="shared" si="3"/>
        <v>13</v>
      </c>
      <c r="C21" s="71" t="s">
        <v>26</v>
      </c>
      <c r="D21" s="72" t="s">
        <v>13</v>
      </c>
      <c r="E21" s="52">
        <v>27.32</v>
      </c>
      <c r="F21" s="50">
        <v>102.64</v>
      </c>
      <c r="G21" s="50">
        <f t="shared" si="2"/>
        <v>2804.1248000000001</v>
      </c>
      <c r="H21" s="1" t="s">
        <v>12</v>
      </c>
    </row>
    <row r="22" spans="1:8" ht="16" x14ac:dyDescent="0.15">
      <c r="A22" s="70" t="s">
        <v>27</v>
      </c>
      <c r="B22" s="70">
        <f t="shared" si="3"/>
        <v>14</v>
      </c>
      <c r="C22" s="71" t="s">
        <v>28</v>
      </c>
      <c r="D22" s="72" t="s">
        <v>13</v>
      </c>
      <c r="E22" s="52">
        <v>27.32</v>
      </c>
      <c r="F22" s="50">
        <v>27.44</v>
      </c>
      <c r="G22" s="50">
        <f t="shared" si="2"/>
        <v>749.66079999999999</v>
      </c>
      <c r="H22" s="1" t="s">
        <v>12</v>
      </c>
    </row>
    <row r="23" spans="1:8" ht="16" x14ac:dyDescent="0.15">
      <c r="A23" s="70">
        <v>72117</v>
      </c>
      <c r="B23" s="70">
        <f t="shared" si="3"/>
        <v>15</v>
      </c>
      <c r="C23" s="71" t="s">
        <v>29</v>
      </c>
      <c r="D23" s="72" t="s">
        <v>11</v>
      </c>
      <c r="E23" s="52">
        <v>54.64</v>
      </c>
      <c r="F23" s="50">
        <v>144.47</v>
      </c>
      <c r="G23" s="50">
        <f t="shared" si="2"/>
        <v>7893.8407999999999</v>
      </c>
      <c r="H23" s="1" t="s">
        <v>12</v>
      </c>
    </row>
    <row r="24" spans="1:8" ht="32" x14ac:dyDescent="0.15">
      <c r="A24" s="70">
        <v>72118</v>
      </c>
      <c r="B24" s="70">
        <f t="shared" si="3"/>
        <v>16</v>
      </c>
      <c r="C24" s="73" t="s">
        <v>30</v>
      </c>
      <c r="D24" s="70" t="s">
        <v>11</v>
      </c>
      <c r="E24" s="51">
        <v>54.64</v>
      </c>
      <c r="F24" s="51">
        <v>213.62</v>
      </c>
      <c r="G24" s="50">
        <f t="shared" si="2"/>
        <v>11672.1968</v>
      </c>
      <c r="H24" s="1" t="s">
        <v>12</v>
      </c>
    </row>
    <row r="25" spans="1:8" ht="32" x14ac:dyDescent="0.15">
      <c r="A25" s="70">
        <v>72119</v>
      </c>
      <c r="B25" s="70">
        <f t="shared" si="3"/>
        <v>17</v>
      </c>
      <c r="C25" s="73" t="s">
        <v>31</v>
      </c>
      <c r="D25" s="70" t="s">
        <v>11</v>
      </c>
      <c r="E25" s="51">
        <v>22.77</v>
      </c>
      <c r="F25" s="51">
        <v>271.2</v>
      </c>
      <c r="G25" s="50">
        <f t="shared" si="2"/>
        <v>6175.2239999999993</v>
      </c>
      <c r="H25" s="1" t="s">
        <v>12</v>
      </c>
    </row>
    <row r="26" spans="1:8" ht="32" x14ac:dyDescent="0.15">
      <c r="A26" s="70">
        <v>72120</v>
      </c>
      <c r="B26" s="70">
        <f t="shared" si="3"/>
        <v>18</v>
      </c>
      <c r="C26" s="73" t="s">
        <v>32</v>
      </c>
      <c r="D26" s="70" t="s">
        <v>11</v>
      </c>
      <c r="E26" s="52">
        <v>13.66</v>
      </c>
      <c r="F26" s="52">
        <v>344.6</v>
      </c>
      <c r="G26" s="50">
        <f t="shared" si="2"/>
        <v>4707.2360000000008</v>
      </c>
      <c r="H26" s="1" t="s">
        <v>12</v>
      </c>
    </row>
    <row r="27" spans="1:8" ht="32" x14ac:dyDescent="0.15">
      <c r="A27" s="70" t="s">
        <v>33</v>
      </c>
      <c r="B27" s="70">
        <f t="shared" si="3"/>
        <v>19</v>
      </c>
      <c r="C27" s="71" t="s">
        <v>34</v>
      </c>
      <c r="D27" s="72" t="s">
        <v>11</v>
      </c>
      <c r="E27" s="52">
        <v>27.32</v>
      </c>
      <c r="F27" s="50">
        <v>446.28</v>
      </c>
      <c r="G27" s="50">
        <f t="shared" si="2"/>
        <v>12192.3696</v>
      </c>
      <c r="H27" s="1" t="s">
        <v>12</v>
      </c>
    </row>
    <row r="28" spans="1:8" ht="32" x14ac:dyDescent="0.15">
      <c r="A28" s="70" t="s">
        <v>397</v>
      </c>
      <c r="B28" s="70">
        <f t="shared" si="3"/>
        <v>20</v>
      </c>
      <c r="C28" s="71" t="s">
        <v>396</v>
      </c>
      <c r="D28" s="72" t="s">
        <v>35</v>
      </c>
      <c r="E28" s="52">
        <v>106</v>
      </c>
      <c r="F28" s="50">
        <v>26.58</v>
      </c>
      <c r="G28" s="50">
        <f t="shared" si="2"/>
        <v>2817.48</v>
      </c>
      <c r="H28" s="1" t="s">
        <v>12</v>
      </c>
    </row>
    <row r="29" spans="1:8" ht="48" x14ac:dyDescent="0.15">
      <c r="A29" s="70" t="s">
        <v>38</v>
      </c>
      <c r="B29" s="70">
        <f t="shared" si="3"/>
        <v>21</v>
      </c>
      <c r="C29" s="71" t="s">
        <v>39</v>
      </c>
      <c r="D29" s="72" t="s">
        <v>11</v>
      </c>
      <c r="E29" s="52">
        <v>15.18</v>
      </c>
      <c r="F29" s="50">
        <v>109.37</v>
      </c>
      <c r="G29" s="50">
        <f t="shared" si="2"/>
        <v>1660.2366</v>
      </c>
      <c r="H29" s="1" t="s">
        <v>12</v>
      </c>
    </row>
    <row r="30" spans="1:8" ht="48" x14ac:dyDescent="0.15">
      <c r="A30" s="70" t="s">
        <v>398</v>
      </c>
      <c r="B30" s="70">
        <f t="shared" si="3"/>
        <v>22</v>
      </c>
      <c r="C30" s="71" t="s">
        <v>400</v>
      </c>
      <c r="D30" s="72" t="s">
        <v>35</v>
      </c>
      <c r="E30" s="52">
        <v>6</v>
      </c>
      <c r="F30" s="52">
        <f>326.58+213.17</f>
        <v>539.75</v>
      </c>
      <c r="G30" s="50">
        <f t="shared" si="2"/>
        <v>3238.5</v>
      </c>
      <c r="H30" s="1">
        <v>394.96</v>
      </c>
    </row>
    <row r="31" spans="1:8" ht="48" x14ac:dyDescent="0.15">
      <c r="A31" s="70" t="s">
        <v>399</v>
      </c>
      <c r="B31" s="70">
        <f t="shared" si="3"/>
        <v>23</v>
      </c>
      <c r="C31" s="71" t="s">
        <v>401</v>
      </c>
      <c r="D31" s="72" t="s">
        <v>35</v>
      </c>
      <c r="E31" s="52">
        <v>3</v>
      </c>
      <c r="F31" s="52">
        <f>353.84+223.19</f>
        <v>577.03</v>
      </c>
      <c r="G31" s="50">
        <f t="shared" si="2"/>
        <v>1731.09</v>
      </c>
      <c r="H31" s="1">
        <v>398.15</v>
      </c>
    </row>
    <row r="32" spans="1:8" ht="48" x14ac:dyDescent="0.15">
      <c r="A32" s="70" t="s">
        <v>402</v>
      </c>
      <c r="B32" s="70">
        <f t="shared" si="3"/>
        <v>24</v>
      </c>
      <c r="C32" s="71" t="s">
        <v>45</v>
      </c>
      <c r="D32" s="72" t="s">
        <v>35</v>
      </c>
      <c r="E32" s="52">
        <v>6</v>
      </c>
      <c r="F32" s="52">
        <f>348.78+233.23</f>
        <v>582.01</v>
      </c>
      <c r="G32" s="50">
        <f t="shared" si="2"/>
        <v>3492.06</v>
      </c>
      <c r="H32" s="1">
        <v>401.72</v>
      </c>
    </row>
    <row r="33" spans="1:8" ht="48" x14ac:dyDescent="0.15">
      <c r="A33" s="70" t="s">
        <v>403</v>
      </c>
      <c r="B33" s="70">
        <f t="shared" si="3"/>
        <v>25</v>
      </c>
      <c r="C33" s="71" t="s">
        <v>47</v>
      </c>
      <c r="D33" s="72" t="s">
        <v>35</v>
      </c>
      <c r="E33" s="52">
        <v>3</v>
      </c>
      <c r="F33" s="52">
        <f>365.66+243.23</f>
        <v>608.89</v>
      </c>
      <c r="G33" s="50">
        <f t="shared" si="2"/>
        <v>1826.67</v>
      </c>
      <c r="H33" s="1">
        <v>425.27</v>
      </c>
    </row>
    <row r="34" spans="1:8" ht="32" x14ac:dyDescent="0.15">
      <c r="A34" s="70">
        <v>91341</v>
      </c>
      <c r="B34" s="70">
        <f t="shared" si="3"/>
        <v>26</v>
      </c>
      <c r="C34" s="71" t="s">
        <v>52</v>
      </c>
      <c r="D34" s="72" t="s">
        <v>11</v>
      </c>
      <c r="E34" s="52">
        <v>2.4300000000000002</v>
      </c>
      <c r="F34" s="52">
        <v>396.86</v>
      </c>
      <c r="G34" s="50">
        <f t="shared" si="2"/>
        <v>964.36980000000005</v>
      </c>
      <c r="H34" s="1">
        <v>582.79999999999995</v>
      </c>
    </row>
    <row r="35" spans="1:8" ht="32" x14ac:dyDescent="0.15">
      <c r="A35" s="70">
        <v>91306</v>
      </c>
      <c r="B35" s="70">
        <f t="shared" si="3"/>
        <v>27</v>
      </c>
      <c r="C35" s="71" t="s">
        <v>404</v>
      </c>
      <c r="D35" s="72" t="s">
        <v>35</v>
      </c>
      <c r="E35" s="52">
        <v>3</v>
      </c>
      <c r="F35" s="52">
        <v>70.38</v>
      </c>
      <c r="G35" s="50">
        <f t="shared" si="2"/>
        <v>211.14</v>
      </c>
      <c r="H35" s="9">
        <v>192.83</v>
      </c>
    </row>
    <row r="36" spans="1:8" ht="32" x14ac:dyDescent="0.15">
      <c r="A36" s="70" t="s">
        <v>60</v>
      </c>
      <c r="B36" s="70">
        <f t="shared" si="3"/>
        <v>28</v>
      </c>
      <c r="C36" s="71" t="s">
        <v>61</v>
      </c>
      <c r="D36" s="72" t="s">
        <v>11</v>
      </c>
      <c r="E36" s="52">
        <v>4.55</v>
      </c>
      <c r="F36" s="52">
        <v>252.92</v>
      </c>
      <c r="G36" s="50">
        <f t="shared" si="2"/>
        <v>1150.7859999999998</v>
      </c>
      <c r="H36" s="9">
        <v>237.86</v>
      </c>
    </row>
    <row r="37" spans="1:8" ht="48" x14ac:dyDescent="0.15">
      <c r="A37" s="70">
        <v>84885</v>
      </c>
      <c r="B37" s="70">
        <f t="shared" si="3"/>
        <v>29</v>
      </c>
      <c r="C37" s="71" t="s">
        <v>63</v>
      </c>
      <c r="D37" s="72" t="s">
        <v>35</v>
      </c>
      <c r="E37" s="52">
        <v>4</v>
      </c>
      <c r="F37" s="50">
        <v>539.37</v>
      </c>
      <c r="G37" s="50">
        <f t="shared" si="2"/>
        <v>2157.48</v>
      </c>
      <c r="H37" s="1" t="s">
        <v>12</v>
      </c>
    </row>
    <row r="38" spans="1:8" ht="48" x14ac:dyDescent="0.15">
      <c r="A38" s="70">
        <v>94579</v>
      </c>
      <c r="B38" s="70">
        <f t="shared" si="3"/>
        <v>30</v>
      </c>
      <c r="C38" s="71" t="s">
        <v>69</v>
      </c>
      <c r="D38" s="72" t="s">
        <v>11</v>
      </c>
      <c r="E38" s="52">
        <v>4.55</v>
      </c>
      <c r="F38" s="50">
        <v>318.63</v>
      </c>
      <c r="G38" s="50">
        <f t="shared" si="2"/>
        <v>1449.7665</v>
      </c>
      <c r="H38" s="9" t="s">
        <v>70</v>
      </c>
    </row>
    <row r="39" spans="1:8" ht="16" x14ac:dyDescent="0.15">
      <c r="A39" s="74" t="s">
        <v>71</v>
      </c>
      <c r="B39" s="70">
        <f t="shared" si="3"/>
        <v>31</v>
      </c>
      <c r="C39" s="75" t="s">
        <v>72</v>
      </c>
      <c r="D39" s="70" t="s">
        <v>11</v>
      </c>
      <c r="E39" s="52">
        <v>12.14</v>
      </c>
      <c r="F39" s="53">
        <v>237.77</v>
      </c>
      <c r="G39" s="50">
        <f t="shared" si="2"/>
        <v>2886.5278000000003</v>
      </c>
      <c r="H39" s="15"/>
    </row>
    <row r="40" spans="1:8" ht="16" x14ac:dyDescent="0.15">
      <c r="A40" s="74">
        <v>97645</v>
      </c>
      <c r="B40" s="70">
        <f t="shared" si="3"/>
        <v>32</v>
      </c>
      <c r="C40" s="75" t="s">
        <v>73</v>
      </c>
      <c r="D40" s="70" t="s">
        <v>11</v>
      </c>
      <c r="E40" s="52">
        <v>273.20999999999998</v>
      </c>
      <c r="F40" s="53">
        <v>16.489999999999998</v>
      </c>
      <c r="G40" s="50">
        <f t="shared" si="2"/>
        <v>4505.2328999999991</v>
      </c>
      <c r="H40" s="15"/>
    </row>
    <row r="41" spans="1:8" ht="16" x14ac:dyDescent="0.15">
      <c r="A41" s="76">
        <v>85005</v>
      </c>
      <c r="B41" s="70">
        <f t="shared" si="3"/>
        <v>33</v>
      </c>
      <c r="C41" s="75" t="s">
        <v>74</v>
      </c>
      <c r="D41" s="70" t="s">
        <v>11</v>
      </c>
      <c r="E41" s="52">
        <v>9.11</v>
      </c>
      <c r="F41" s="54">
        <v>390.61</v>
      </c>
      <c r="G41" s="50">
        <f t="shared" si="2"/>
        <v>3558.4571000000001</v>
      </c>
      <c r="H41" s="15"/>
    </row>
    <row r="42" spans="1:8" ht="15.75" customHeight="1" x14ac:dyDescent="0.15">
      <c r="A42" s="101" t="s">
        <v>373</v>
      </c>
      <c r="B42" s="101"/>
      <c r="C42" s="101"/>
      <c r="D42" s="101"/>
      <c r="E42" s="101"/>
      <c r="F42" s="101"/>
      <c r="G42" s="40">
        <f>SUM(G19:G41)</f>
        <v>83899.286899999977</v>
      </c>
      <c r="H42"/>
    </row>
    <row r="43" spans="1:8" ht="16" x14ac:dyDescent="0.15">
      <c r="A43" s="105" t="s">
        <v>75</v>
      </c>
      <c r="B43" s="105"/>
      <c r="C43" s="105"/>
      <c r="D43" s="105"/>
      <c r="E43" s="105"/>
      <c r="F43" s="105"/>
      <c r="G43" s="105"/>
      <c r="H43"/>
    </row>
    <row r="44" spans="1:8" ht="32" x14ac:dyDescent="0.15">
      <c r="A44" s="70" t="s">
        <v>79</v>
      </c>
      <c r="B44" s="70">
        <f>B41+1</f>
        <v>34</v>
      </c>
      <c r="C44" s="71" t="s">
        <v>80</v>
      </c>
      <c r="D44" s="72" t="s">
        <v>11</v>
      </c>
      <c r="E44" s="60">
        <v>12.14</v>
      </c>
      <c r="F44" s="55">
        <v>108.36</v>
      </c>
      <c r="G44" s="50">
        <f t="shared" ref="G44:G49" si="4">E44*F44</f>
        <v>1315.4904000000001</v>
      </c>
      <c r="H44" s="1" t="s">
        <v>12</v>
      </c>
    </row>
    <row r="45" spans="1:8" ht="16" x14ac:dyDescent="0.15">
      <c r="A45" s="70" t="s">
        <v>81</v>
      </c>
      <c r="B45" s="70">
        <f t="shared" ref="B45:B49" si="5">B44+1</f>
        <v>35</v>
      </c>
      <c r="C45" s="71" t="s">
        <v>82</v>
      </c>
      <c r="D45" s="72" t="s">
        <v>76</v>
      </c>
      <c r="E45" s="60">
        <v>27.32</v>
      </c>
      <c r="F45" s="55">
        <v>432.74</v>
      </c>
      <c r="G45" s="50">
        <f t="shared" si="4"/>
        <v>11822.4568</v>
      </c>
      <c r="H45" s="1" t="s">
        <v>12</v>
      </c>
    </row>
    <row r="46" spans="1:8" ht="64" x14ac:dyDescent="0.15">
      <c r="A46" s="70">
        <v>87456</v>
      </c>
      <c r="B46" s="70">
        <f t="shared" si="5"/>
        <v>36</v>
      </c>
      <c r="C46" s="71" t="s">
        <v>83</v>
      </c>
      <c r="D46" s="72" t="s">
        <v>11</v>
      </c>
      <c r="E46" s="60">
        <v>106.25</v>
      </c>
      <c r="F46" s="55">
        <v>54.59</v>
      </c>
      <c r="G46" s="50">
        <f t="shared" si="4"/>
        <v>5800.1875</v>
      </c>
      <c r="H46" s="1" t="s">
        <v>12</v>
      </c>
    </row>
    <row r="47" spans="1:8" ht="32" x14ac:dyDescent="0.15">
      <c r="A47" s="70">
        <v>86889</v>
      </c>
      <c r="B47" s="70">
        <f t="shared" si="5"/>
        <v>37</v>
      </c>
      <c r="C47" s="71" t="s">
        <v>84</v>
      </c>
      <c r="D47" s="72" t="s">
        <v>85</v>
      </c>
      <c r="E47" s="52">
        <v>15.18</v>
      </c>
      <c r="F47" s="50">
        <v>556.37</v>
      </c>
      <c r="G47" s="50">
        <f t="shared" si="4"/>
        <v>8445.6965999999993</v>
      </c>
      <c r="H47" s="1" t="s">
        <v>12</v>
      </c>
    </row>
    <row r="48" spans="1:8" ht="32" x14ac:dyDescent="0.15">
      <c r="A48" s="70">
        <v>86895</v>
      </c>
      <c r="B48" s="70">
        <f t="shared" si="5"/>
        <v>38</v>
      </c>
      <c r="C48" s="71" t="s">
        <v>86</v>
      </c>
      <c r="D48" s="72" t="s">
        <v>11</v>
      </c>
      <c r="E48" s="52">
        <v>15.18</v>
      </c>
      <c r="F48" s="50">
        <v>273.61</v>
      </c>
      <c r="G48" s="50">
        <f t="shared" si="4"/>
        <v>4153.3998000000001</v>
      </c>
      <c r="H48" s="1" t="s">
        <v>12</v>
      </c>
    </row>
    <row r="49" spans="1:8" ht="32" x14ac:dyDescent="0.15">
      <c r="A49" s="70">
        <v>86957</v>
      </c>
      <c r="B49" s="70">
        <f t="shared" si="5"/>
        <v>39</v>
      </c>
      <c r="C49" s="71" t="s">
        <v>87</v>
      </c>
      <c r="D49" s="72" t="s">
        <v>35</v>
      </c>
      <c r="E49" s="52">
        <v>120</v>
      </c>
      <c r="F49" s="50">
        <v>18.440000000000001</v>
      </c>
      <c r="G49" s="50">
        <f t="shared" si="4"/>
        <v>2212.8000000000002</v>
      </c>
      <c r="H49" s="1" t="s">
        <v>12</v>
      </c>
    </row>
    <row r="50" spans="1:8" ht="15.75" customHeight="1" x14ac:dyDescent="0.15">
      <c r="A50" s="110" t="s">
        <v>88</v>
      </c>
      <c r="B50" s="110"/>
      <c r="C50" s="110"/>
      <c r="D50" s="110"/>
      <c r="E50" s="110"/>
      <c r="F50" s="110"/>
      <c r="G50" s="77">
        <f>SUM(G44:G49)</f>
        <v>33750.0311</v>
      </c>
      <c r="H50"/>
    </row>
    <row r="51" spans="1:8" ht="16" x14ac:dyDescent="0.15">
      <c r="A51" s="105" t="s">
        <v>89</v>
      </c>
      <c r="B51" s="105"/>
      <c r="C51" s="105"/>
      <c r="D51" s="105"/>
      <c r="E51" s="105"/>
      <c r="F51" s="105"/>
      <c r="G51" s="105"/>
      <c r="H51"/>
    </row>
    <row r="52" spans="1:8" ht="16" x14ac:dyDescent="0.15">
      <c r="A52" s="70">
        <v>72278</v>
      </c>
      <c r="B52" s="70">
        <v>40</v>
      </c>
      <c r="C52" s="75" t="s">
        <v>106</v>
      </c>
      <c r="D52" s="70" t="s">
        <v>7</v>
      </c>
      <c r="E52" s="56">
        <v>215</v>
      </c>
      <c r="F52" s="56">
        <v>84.58</v>
      </c>
      <c r="G52" s="50">
        <f t="shared" ref="G52:G115" si="6">E52*F52</f>
        <v>18184.7</v>
      </c>
      <c r="H52"/>
    </row>
    <row r="53" spans="1:8" ht="32" x14ac:dyDescent="0.15">
      <c r="A53" s="70" t="s">
        <v>90</v>
      </c>
      <c r="B53" s="70">
        <v>41</v>
      </c>
      <c r="C53" s="75" t="s">
        <v>91</v>
      </c>
      <c r="D53" s="70" t="s">
        <v>7</v>
      </c>
      <c r="E53" s="56">
        <v>15</v>
      </c>
      <c r="F53" s="56">
        <v>44.16</v>
      </c>
      <c r="G53" s="50">
        <f t="shared" si="6"/>
        <v>662.4</v>
      </c>
      <c r="H53"/>
    </row>
    <row r="54" spans="1:8" ht="32" x14ac:dyDescent="0.15">
      <c r="A54" s="70" t="s">
        <v>92</v>
      </c>
      <c r="B54" s="70">
        <v>42</v>
      </c>
      <c r="C54" s="75" t="s">
        <v>93</v>
      </c>
      <c r="D54" s="70" t="s">
        <v>7</v>
      </c>
      <c r="E54" s="56">
        <v>15</v>
      </c>
      <c r="F54" s="56">
        <v>50.53</v>
      </c>
      <c r="G54" s="50">
        <f t="shared" si="6"/>
        <v>757.95</v>
      </c>
      <c r="H54"/>
    </row>
    <row r="55" spans="1:8" ht="32" x14ac:dyDescent="0.15">
      <c r="A55" s="70" t="s">
        <v>94</v>
      </c>
      <c r="B55" s="70">
        <v>43</v>
      </c>
      <c r="C55" s="75" t="s">
        <v>95</v>
      </c>
      <c r="D55" s="70" t="s">
        <v>7</v>
      </c>
      <c r="E55" s="56">
        <v>15</v>
      </c>
      <c r="F55" s="56">
        <v>58.35</v>
      </c>
      <c r="G55" s="50">
        <f t="shared" si="6"/>
        <v>875.25</v>
      </c>
      <c r="H55"/>
    </row>
    <row r="56" spans="1:8" ht="64" x14ac:dyDescent="0.15">
      <c r="A56" s="70" t="s">
        <v>96</v>
      </c>
      <c r="B56" s="70">
        <v>44</v>
      </c>
      <c r="C56" s="75" t="s">
        <v>97</v>
      </c>
      <c r="D56" s="70" t="s">
        <v>7</v>
      </c>
      <c r="E56" s="56">
        <v>7</v>
      </c>
      <c r="F56" s="56">
        <v>129.02000000000001</v>
      </c>
      <c r="G56" s="50">
        <f t="shared" si="6"/>
        <v>903.1400000000001</v>
      </c>
      <c r="H56"/>
    </row>
    <row r="57" spans="1:8" ht="16" x14ac:dyDescent="0.15">
      <c r="A57" s="70" t="s">
        <v>98</v>
      </c>
      <c r="B57" s="70">
        <v>45</v>
      </c>
      <c r="C57" s="75" t="s">
        <v>99</v>
      </c>
      <c r="D57" s="70" t="s">
        <v>7</v>
      </c>
      <c r="E57" s="56">
        <v>15</v>
      </c>
      <c r="F57" s="56">
        <v>282.77999999999997</v>
      </c>
      <c r="G57" s="50">
        <f t="shared" si="6"/>
        <v>4241.7</v>
      </c>
      <c r="H57"/>
    </row>
    <row r="58" spans="1:8" ht="32" x14ac:dyDescent="0.15">
      <c r="A58" s="70">
        <v>83399</v>
      </c>
      <c r="B58" s="70">
        <v>46</v>
      </c>
      <c r="C58" s="75" t="s">
        <v>100</v>
      </c>
      <c r="D58" s="70" t="s">
        <v>7</v>
      </c>
      <c r="E58" s="56">
        <v>25</v>
      </c>
      <c r="F58" s="56">
        <v>30.42</v>
      </c>
      <c r="G58" s="50">
        <f t="shared" si="6"/>
        <v>760.5</v>
      </c>
      <c r="H58"/>
    </row>
    <row r="59" spans="1:8" ht="48" x14ac:dyDescent="0.15">
      <c r="A59" s="70">
        <v>83400</v>
      </c>
      <c r="B59" s="70">
        <v>47</v>
      </c>
      <c r="C59" s="75" t="s">
        <v>101</v>
      </c>
      <c r="D59" s="70" t="s">
        <v>7</v>
      </c>
      <c r="E59" s="56">
        <v>7</v>
      </c>
      <c r="F59" s="56">
        <v>87.5</v>
      </c>
      <c r="G59" s="50">
        <f t="shared" si="6"/>
        <v>612.5</v>
      </c>
      <c r="H59"/>
    </row>
    <row r="60" spans="1:8" ht="32" x14ac:dyDescent="0.15">
      <c r="A60" s="70">
        <v>83478</v>
      </c>
      <c r="B60" s="70">
        <v>48</v>
      </c>
      <c r="C60" s="75" t="s">
        <v>102</v>
      </c>
      <c r="D60" s="70" t="s">
        <v>7</v>
      </c>
      <c r="E60" s="56">
        <v>7</v>
      </c>
      <c r="F60" s="56">
        <v>285.25</v>
      </c>
      <c r="G60" s="50">
        <f t="shared" si="6"/>
        <v>1996.75</v>
      </c>
      <c r="H60"/>
    </row>
    <row r="61" spans="1:8" ht="32" x14ac:dyDescent="0.15">
      <c r="A61" s="70">
        <v>83479</v>
      </c>
      <c r="B61" s="70">
        <v>49</v>
      </c>
      <c r="C61" s="75" t="s">
        <v>103</v>
      </c>
      <c r="D61" s="70" t="s">
        <v>7</v>
      </c>
      <c r="E61" s="56">
        <v>7</v>
      </c>
      <c r="F61" s="56">
        <v>113.08</v>
      </c>
      <c r="G61" s="50">
        <f t="shared" si="6"/>
        <v>791.56</v>
      </c>
      <c r="H61"/>
    </row>
    <row r="62" spans="1:8" ht="16" x14ac:dyDescent="0.15">
      <c r="A62" s="70">
        <v>83480</v>
      </c>
      <c r="B62" s="70">
        <v>50</v>
      </c>
      <c r="C62" s="75" t="s">
        <v>104</v>
      </c>
      <c r="D62" s="70" t="s">
        <v>7</v>
      </c>
      <c r="E62" s="56">
        <v>7</v>
      </c>
      <c r="F62" s="56">
        <v>87.01</v>
      </c>
      <c r="G62" s="50">
        <f t="shared" si="6"/>
        <v>609.07000000000005</v>
      </c>
      <c r="H62"/>
    </row>
    <row r="63" spans="1:8" ht="16" x14ac:dyDescent="0.15">
      <c r="A63" s="70">
        <v>83481</v>
      </c>
      <c r="B63" s="70">
        <v>51</v>
      </c>
      <c r="C63" s="75" t="s">
        <v>105</v>
      </c>
      <c r="D63" s="70" t="s">
        <v>7</v>
      </c>
      <c r="E63" s="56">
        <v>7</v>
      </c>
      <c r="F63" s="56">
        <v>99.1</v>
      </c>
      <c r="G63" s="50">
        <f t="shared" si="6"/>
        <v>693.69999999999993</v>
      </c>
      <c r="H63"/>
    </row>
    <row r="64" spans="1:8" ht="32" x14ac:dyDescent="0.15">
      <c r="A64" s="70">
        <v>83391</v>
      </c>
      <c r="B64" s="70">
        <v>52</v>
      </c>
      <c r="C64" s="75" t="s">
        <v>107</v>
      </c>
      <c r="D64" s="70" t="s">
        <v>7</v>
      </c>
      <c r="E64" s="56">
        <v>285</v>
      </c>
      <c r="F64" s="56">
        <v>29.45</v>
      </c>
      <c r="G64" s="50">
        <f t="shared" si="6"/>
        <v>8393.25</v>
      </c>
      <c r="H64"/>
    </row>
    <row r="65" spans="1:8" ht="32" x14ac:dyDescent="0.15">
      <c r="A65" s="70">
        <v>83393</v>
      </c>
      <c r="B65" s="70">
        <v>53</v>
      </c>
      <c r="C65" s="75" t="s">
        <v>108</v>
      </c>
      <c r="D65" s="70" t="s">
        <v>7</v>
      </c>
      <c r="E65" s="56">
        <v>285</v>
      </c>
      <c r="F65" s="56">
        <v>27.71</v>
      </c>
      <c r="G65" s="50">
        <f t="shared" si="6"/>
        <v>7897.35</v>
      </c>
      <c r="H65"/>
    </row>
    <row r="66" spans="1:8" ht="32" x14ac:dyDescent="0.15">
      <c r="A66" s="70" t="s">
        <v>109</v>
      </c>
      <c r="B66" s="70">
        <v>54</v>
      </c>
      <c r="C66" s="75" t="s">
        <v>110</v>
      </c>
      <c r="D66" s="70" t="s">
        <v>7</v>
      </c>
      <c r="E66" s="56">
        <v>4</v>
      </c>
      <c r="F66" s="56">
        <v>1126.97</v>
      </c>
      <c r="G66" s="50">
        <f t="shared" si="6"/>
        <v>4507.88</v>
      </c>
      <c r="H66"/>
    </row>
    <row r="67" spans="1:8" ht="32" x14ac:dyDescent="0.15">
      <c r="A67" s="70" t="s">
        <v>111</v>
      </c>
      <c r="B67" s="70">
        <v>55</v>
      </c>
      <c r="C67" s="75" t="s">
        <v>112</v>
      </c>
      <c r="D67" s="70" t="s">
        <v>7</v>
      </c>
      <c r="E67" s="56">
        <v>4</v>
      </c>
      <c r="F67" s="56">
        <v>1161.77</v>
      </c>
      <c r="G67" s="50">
        <f t="shared" si="6"/>
        <v>4647.08</v>
      </c>
      <c r="H67"/>
    </row>
    <row r="68" spans="1:8" ht="32" x14ac:dyDescent="0.15">
      <c r="A68" s="70" t="s">
        <v>113</v>
      </c>
      <c r="B68" s="70">
        <v>56</v>
      </c>
      <c r="C68" s="75" t="s">
        <v>114</v>
      </c>
      <c r="D68" s="70" t="s">
        <v>7</v>
      </c>
      <c r="E68" s="56">
        <v>4</v>
      </c>
      <c r="F68" s="56">
        <v>662.88</v>
      </c>
      <c r="G68" s="50">
        <f t="shared" si="6"/>
        <v>2651.52</v>
      </c>
      <c r="H68"/>
    </row>
    <row r="69" spans="1:8" ht="32" x14ac:dyDescent="0.15">
      <c r="A69" s="70" t="s">
        <v>115</v>
      </c>
      <c r="B69" s="70">
        <v>57</v>
      </c>
      <c r="C69" s="75" t="s">
        <v>116</v>
      </c>
      <c r="D69" s="70" t="s">
        <v>7</v>
      </c>
      <c r="E69" s="56">
        <v>2</v>
      </c>
      <c r="F69" s="56">
        <v>8345.5499999999993</v>
      </c>
      <c r="G69" s="50">
        <f t="shared" si="6"/>
        <v>16691.099999999999</v>
      </c>
      <c r="H69"/>
    </row>
    <row r="70" spans="1:8" ht="32" x14ac:dyDescent="0.15">
      <c r="A70" s="70" t="s">
        <v>117</v>
      </c>
      <c r="B70" s="70">
        <v>58</v>
      </c>
      <c r="C70" s="75" t="s">
        <v>118</v>
      </c>
      <c r="D70" s="70" t="s">
        <v>7</v>
      </c>
      <c r="E70" s="56">
        <v>2</v>
      </c>
      <c r="F70" s="56">
        <v>10521.11</v>
      </c>
      <c r="G70" s="50">
        <f t="shared" si="6"/>
        <v>21042.22</v>
      </c>
      <c r="H70"/>
    </row>
    <row r="71" spans="1:8" ht="48" x14ac:dyDescent="0.15">
      <c r="A71" s="70" t="s">
        <v>119</v>
      </c>
      <c r="B71" s="70">
        <v>59</v>
      </c>
      <c r="C71" s="75" t="s">
        <v>120</v>
      </c>
      <c r="D71" s="70" t="s">
        <v>7</v>
      </c>
      <c r="E71" s="56">
        <v>7</v>
      </c>
      <c r="F71" s="56">
        <v>332.42</v>
      </c>
      <c r="G71" s="50">
        <f t="shared" si="6"/>
        <v>2326.94</v>
      </c>
      <c r="H71"/>
    </row>
    <row r="72" spans="1:8" ht="32" x14ac:dyDescent="0.15">
      <c r="A72" s="70" t="s">
        <v>121</v>
      </c>
      <c r="B72" s="70">
        <v>60</v>
      </c>
      <c r="C72" s="75" t="s">
        <v>122</v>
      </c>
      <c r="D72" s="70" t="s">
        <v>7</v>
      </c>
      <c r="E72" s="56">
        <v>7</v>
      </c>
      <c r="F72" s="56">
        <v>25.47</v>
      </c>
      <c r="G72" s="50">
        <f t="shared" si="6"/>
        <v>178.29</v>
      </c>
      <c r="H72"/>
    </row>
    <row r="73" spans="1:8" ht="32" x14ac:dyDescent="0.15">
      <c r="A73" s="70" t="s">
        <v>123</v>
      </c>
      <c r="B73" s="70">
        <v>61</v>
      </c>
      <c r="C73" s="75" t="s">
        <v>124</v>
      </c>
      <c r="D73" s="70" t="s">
        <v>7</v>
      </c>
      <c r="E73" s="56">
        <v>7</v>
      </c>
      <c r="F73" s="56">
        <v>78.569999999999993</v>
      </c>
      <c r="G73" s="50">
        <f t="shared" si="6"/>
        <v>549.99</v>
      </c>
      <c r="H73"/>
    </row>
    <row r="74" spans="1:8" ht="32" x14ac:dyDescent="0.15">
      <c r="A74" s="70" t="s">
        <v>125</v>
      </c>
      <c r="B74" s="70">
        <v>62</v>
      </c>
      <c r="C74" s="75" t="s">
        <v>126</v>
      </c>
      <c r="D74" s="70" t="s">
        <v>7</v>
      </c>
      <c r="E74" s="56">
        <v>15</v>
      </c>
      <c r="F74" s="56">
        <v>9.68</v>
      </c>
      <c r="G74" s="50">
        <f t="shared" si="6"/>
        <v>145.19999999999999</v>
      </c>
      <c r="H74"/>
    </row>
    <row r="75" spans="1:8" ht="32" x14ac:dyDescent="0.15">
      <c r="A75" s="70" t="s">
        <v>127</v>
      </c>
      <c r="B75" s="70">
        <v>63</v>
      </c>
      <c r="C75" s="75" t="s">
        <v>128</v>
      </c>
      <c r="D75" s="70" t="s">
        <v>7</v>
      </c>
      <c r="E75" s="56">
        <v>15</v>
      </c>
      <c r="F75" s="56">
        <v>9.56</v>
      </c>
      <c r="G75" s="50">
        <f t="shared" si="6"/>
        <v>143.4</v>
      </c>
      <c r="H75"/>
    </row>
    <row r="76" spans="1:8" ht="32" x14ac:dyDescent="0.15">
      <c r="A76" s="70" t="s">
        <v>129</v>
      </c>
      <c r="B76" s="70">
        <v>64</v>
      </c>
      <c r="C76" s="75" t="s">
        <v>130</v>
      </c>
      <c r="D76" s="70" t="s">
        <v>7</v>
      </c>
      <c r="E76" s="56">
        <v>15</v>
      </c>
      <c r="F76" s="56">
        <v>6.79</v>
      </c>
      <c r="G76" s="50">
        <f t="shared" si="6"/>
        <v>101.85</v>
      </c>
      <c r="H76"/>
    </row>
    <row r="77" spans="1:8" ht="32" x14ac:dyDescent="0.15">
      <c r="A77" s="70">
        <v>88545</v>
      </c>
      <c r="B77" s="70">
        <v>65</v>
      </c>
      <c r="C77" s="75" t="s">
        <v>131</v>
      </c>
      <c r="D77" s="70" t="s">
        <v>7</v>
      </c>
      <c r="E77" s="56">
        <v>15</v>
      </c>
      <c r="F77" s="56">
        <v>159.69999999999999</v>
      </c>
      <c r="G77" s="50">
        <f t="shared" si="6"/>
        <v>2395.5</v>
      </c>
      <c r="H77"/>
    </row>
    <row r="78" spans="1:8" ht="32" x14ac:dyDescent="0.15">
      <c r="A78" s="70" t="s">
        <v>132</v>
      </c>
      <c r="B78" s="70">
        <v>66</v>
      </c>
      <c r="C78" s="75" t="s">
        <v>133</v>
      </c>
      <c r="D78" s="70" t="s">
        <v>7</v>
      </c>
      <c r="E78" s="56">
        <v>24</v>
      </c>
      <c r="F78" s="56">
        <v>32.130000000000003</v>
      </c>
      <c r="G78" s="50">
        <f t="shared" si="6"/>
        <v>771.12000000000012</v>
      </c>
      <c r="H78"/>
    </row>
    <row r="79" spans="1:8" ht="32" x14ac:dyDescent="0.15">
      <c r="A79" s="70" t="s">
        <v>134</v>
      </c>
      <c r="B79" s="70">
        <v>67</v>
      </c>
      <c r="C79" s="75" t="s">
        <v>135</v>
      </c>
      <c r="D79" s="70" t="s">
        <v>7</v>
      </c>
      <c r="E79" s="56">
        <v>24</v>
      </c>
      <c r="F79" s="56">
        <v>50.72</v>
      </c>
      <c r="G79" s="50">
        <f t="shared" si="6"/>
        <v>1217.28</v>
      </c>
      <c r="H79"/>
    </row>
    <row r="80" spans="1:8" ht="32" x14ac:dyDescent="0.15">
      <c r="A80" s="70" t="s">
        <v>136</v>
      </c>
      <c r="B80" s="70">
        <v>68</v>
      </c>
      <c r="C80" s="75" t="s">
        <v>137</v>
      </c>
      <c r="D80" s="70" t="s">
        <v>7</v>
      </c>
      <c r="E80" s="56">
        <v>24</v>
      </c>
      <c r="F80" s="56">
        <v>154.79</v>
      </c>
      <c r="G80" s="50">
        <f t="shared" si="6"/>
        <v>3714.96</v>
      </c>
      <c r="H80"/>
    </row>
    <row r="81" spans="1:8" ht="32" x14ac:dyDescent="0.15">
      <c r="A81" s="70">
        <v>72271</v>
      </c>
      <c r="B81" s="70">
        <v>69</v>
      </c>
      <c r="C81" s="75" t="s">
        <v>138</v>
      </c>
      <c r="D81" s="70" t="s">
        <v>7</v>
      </c>
      <c r="E81" s="56">
        <v>24</v>
      </c>
      <c r="F81" s="56">
        <v>12.51</v>
      </c>
      <c r="G81" s="50">
        <f t="shared" si="6"/>
        <v>300.24</v>
      </c>
      <c r="H81"/>
    </row>
    <row r="82" spans="1:8" ht="32" x14ac:dyDescent="0.15">
      <c r="A82" s="70">
        <v>72272</v>
      </c>
      <c r="B82" s="70">
        <v>70</v>
      </c>
      <c r="C82" s="75" t="s">
        <v>139</v>
      </c>
      <c r="D82" s="70" t="s">
        <v>7</v>
      </c>
      <c r="E82" s="56">
        <v>24</v>
      </c>
      <c r="F82" s="56">
        <v>14.57</v>
      </c>
      <c r="G82" s="50">
        <f t="shared" si="6"/>
        <v>349.68</v>
      </c>
      <c r="H82"/>
    </row>
    <row r="83" spans="1:8" ht="32" x14ac:dyDescent="0.15">
      <c r="A83" s="70">
        <v>83377</v>
      </c>
      <c r="B83" s="70">
        <v>71</v>
      </c>
      <c r="C83" s="75" t="s">
        <v>140</v>
      </c>
      <c r="D83" s="70" t="s">
        <v>7</v>
      </c>
      <c r="E83" s="56">
        <v>24</v>
      </c>
      <c r="F83" s="56">
        <v>14.94</v>
      </c>
      <c r="G83" s="50">
        <f t="shared" si="6"/>
        <v>358.56</v>
      </c>
      <c r="H83"/>
    </row>
    <row r="84" spans="1:8" ht="32" x14ac:dyDescent="0.15">
      <c r="A84" s="70" t="s">
        <v>141</v>
      </c>
      <c r="B84" s="70">
        <v>72</v>
      </c>
      <c r="C84" s="75" t="s">
        <v>142</v>
      </c>
      <c r="D84" s="70" t="s">
        <v>7</v>
      </c>
      <c r="E84" s="56">
        <v>7</v>
      </c>
      <c r="F84" s="56">
        <v>76.34</v>
      </c>
      <c r="G84" s="50">
        <f t="shared" si="6"/>
        <v>534.38</v>
      </c>
      <c r="H84"/>
    </row>
    <row r="85" spans="1:8" ht="32" x14ac:dyDescent="0.15">
      <c r="A85" s="70" t="s">
        <v>143</v>
      </c>
      <c r="B85" s="70">
        <v>73</v>
      </c>
      <c r="C85" s="75" t="s">
        <v>144</v>
      </c>
      <c r="D85" s="70" t="s">
        <v>7</v>
      </c>
      <c r="E85" s="56">
        <v>7</v>
      </c>
      <c r="F85" s="56">
        <v>102.61</v>
      </c>
      <c r="G85" s="50">
        <f t="shared" si="6"/>
        <v>718.27</v>
      </c>
      <c r="H85"/>
    </row>
    <row r="86" spans="1:8" ht="32" x14ac:dyDescent="0.15">
      <c r="A86" s="70" t="s">
        <v>145</v>
      </c>
      <c r="B86" s="70">
        <v>74</v>
      </c>
      <c r="C86" s="75" t="s">
        <v>146</v>
      </c>
      <c r="D86" s="70" t="s">
        <v>7</v>
      </c>
      <c r="E86" s="56">
        <v>3</v>
      </c>
      <c r="F86" s="56">
        <v>295.16000000000003</v>
      </c>
      <c r="G86" s="50">
        <f t="shared" si="6"/>
        <v>885.48</v>
      </c>
      <c r="H86"/>
    </row>
    <row r="87" spans="1:8" ht="32" x14ac:dyDescent="0.15">
      <c r="A87" s="70" t="s">
        <v>147</v>
      </c>
      <c r="B87" s="70">
        <v>75</v>
      </c>
      <c r="C87" s="75" t="s">
        <v>148</v>
      </c>
      <c r="D87" s="70" t="s">
        <v>7</v>
      </c>
      <c r="E87" s="56">
        <v>3</v>
      </c>
      <c r="F87" s="56">
        <v>766.79</v>
      </c>
      <c r="G87" s="50">
        <f t="shared" si="6"/>
        <v>2300.37</v>
      </c>
      <c r="H87"/>
    </row>
    <row r="88" spans="1:8" ht="32" x14ac:dyDescent="0.15">
      <c r="A88" s="70" t="s">
        <v>149</v>
      </c>
      <c r="B88" s="70">
        <v>76</v>
      </c>
      <c r="C88" s="75" t="s">
        <v>150</v>
      </c>
      <c r="D88" s="70" t="s">
        <v>7</v>
      </c>
      <c r="E88" s="56">
        <v>2</v>
      </c>
      <c r="F88" s="56">
        <v>1048.76</v>
      </c>
      <c r="G88" s="50">
        <f t="shared" si="6"/>
        <v>2097.52</v>
      </c>
      <c r="H88"/>
    </row>
    <row r="89" spans="1:8" ht="32" x14ac:dyDescent="0.15">
      <c r="A89" s="70" t="s">
        <v>151</v>
      </c>
      <c r="B89" s="70">
        <v>77</v>
      </c>
      <c r="C89" s="75" t="s">
        <v>152</v>
      </c>
      <c r="D89" s="70" t="s">
        <v>7</v>
      </c>
      <c r="E89" s="56">
        <v>2</v>
      </c>
      <c r="F89" s="56">
        <v>1719.48</v>
      </c>
      <c r="G89" s="50">
        <f t="shared" si="6"/>
        <v>3438.96</v>
      </c>
      <c r="H89"/>
    </row>
    <row r="90" spans="1:8" ht="32" x14ac:dyDescent="0.15">
      <c r="A90" s="70" t="s">
        <v>153</v>
      </c>
      <c r="B90" s="70">
        <v>78</v>
      </c>
      <c r="C90" s="75" t="s">
        <v>154</v>
      </c>
      <c r="D90" s="70" t="s">
        <v>7</v>
      </c>
      <c r="E90" s="56">
        <v>6</v>
      </c>
      <c r="F90" s="56">
        <v>462.76</v>
      </c>
      <c r="G90" s="50">
        <f t="shared" si="6"/>
        <v>2776.56</v>
      </c>
      <c r="H90"/>
    </row>
    <row r="91" spans="1:8" ht="32" x14ac:dyDescent="0.15">
      <c r="A91" s="70" t="s">
        <v>155</v>
      </c>
      <c r="B91" s="70">
        <v>79</v>
      </c>
      <c r="C91" s="75" t="s">
        <v>156</v>
      </c>
      <c r="D91" s="70" t="s">
        <v>7</v>
      </c>
      <c r="E91" s="56">
        <v>24</v>
      </c>
      <c r="F91" s="56">
        <v>11.69</v>
      </c>
      <c r="G91" s="50">
        <f t="shared" si="6"/>
        <v>280.56</v>
      </c>
      <c r="H91"/>
    </row>
    <row r="92" spans="1:8" ht="32" x14ac:dyDescent="0.15">
      <c r="A92" s="70" t="s">
        <v>157</v>
      </c>
      <c r="B92" s="70">
        <v>80</v>
      </c>
      <c r="C92" s="75" t="s">
        <v>158</v>
      </c>
      <c r="D92" s="70" t="s">
        <v>7</v>
      </c>
      <c r="E92" s="56">
        <v>24</v>
      </c>
      <c r="F92" s="56">
        <v>18.170000000000002</v>
      </c>
      <c r="G92" s="50">
        <f t="shared" si="6"/>
        <v>436.08000000000004</v>
      </c>
      <c r="H92"/>
    </row>
    <row r="93" spans="1:8" ht="48" x14ac:dyDescent="0.15">
      <c r="A93" s="70">
        <v>83463</v>
      </c>
      <c r="B93" s="70">
        <v>81</v>
      </c>
      <c r="C93" s="75" t="s">
        <v>159</v>
      </c>
      <c r="D93" s="70" t="s">
        <v>7</v>
      </c>
      <c r="E93" s="56">
        <v>2</v>
      </c>
      <c r="F93" s="56">
        <v>253.31</v>
      </c>
      <c r="G93" s="50">
        <f t="shared" si="6"/>
        <v>506.62</v>
      </c>
      <c r="H93"/>
    </row>
    <row r="94" spans="1:8" ht="48" x14ac:dyDescent="0.15">
      <c r="A94" s="70" t="s">
        <v>160</v>
      </c>
      <c r="B94" s="70">
        <v>82</v>
      </c>
      <c r="C94" s="75" t="s">
        <v>161</v>
      </c>
      <c r="D94" s="70" t="s">
        <v>7</v>
      </c>
      <c r="E94" s="56">
        <v>2</v>
      </c>
      <c r="F94" s="56">
        <v>344.97</v>
      </c>
      <c r="G94" s="50">
        <f t="shared" si="6"/>
        <v>689.94</v>
      </c>
      <c r="H94"/>
    </row>
    <row r="95" spans="1:8" ht="48" x14ac:dyDescent="0.15">
      <c r="A95" s="70" t="s">
        <v>162</v>
      </c>
      <c r="B95" s="70">
        <v>83</v>
      </c>
      <c r="C95" s="75" t="s">
        <v>163</v>
      </c>
      <c r="D95" s="70" t="s">
        <v>7</v>
      </c>
      <c r="E95" s="56">
        <v>2</v>
      </c>
      <c r="F95" s="56">
        <v>400.12</v>
      </c>
      <c r="G95" s="50">
        <f t="shared" si="6"/>
        <v>800.24</v>
      </c>
      <c r="H95"/>
    </row>
    <row r="96" spans="1:8" ht="48" x14ac:dyDescent="0.15">
      <c r="A96" s="70" t="s">
        <v>164</v>
      </c>
      <c r="B96" s="70">
        <v>84</v>
      </c>
      <c r="C96" s="75" t="s">
        <v>165</v>
      </c>
      <c r="D96" s="70" t="s">
        <v>7</v>
      </c>
      <c r="E96" s="56">
        <v>2</v>
      </c>
      <c r="F96" s="56">
        <v>782.68</v>
      </c>
      <c r="G96" s="50">
        <f t="shared" si="6"/>
        <v>1565.36</v>
      </c>
      <c r="H96"/>
    </row>
    <row r="97" spans="1:16" ht="16" x14ac:dyDescent="0.15">
      <c r="A97" s="78">
        <v>72339</v>
      </c>
      <c r="B97" s="70">
        <v>85</v>
      </c>
      <c r="C97" s="79" t="s">
        <v>166</v>
      </c>
      <c r="D97" s="78" t="s">
        <v>7</v>
      </c>
      <c r="E97" s="80">
        <v>54</v>
      </c>
      <c r="F97" s="57">
        <v>47.25</v>
      </c>
      <c r="G97" s="81">
        <f t="shared" si="6"/>
        <v>2551.5</v>
      </c>
      <c r="H97"/>
    </row>
    <row r="98" spans="1:16" ht="32" x14ac:dyDescent="0.15">
      <c r="A98" s="70">
        <v>83403</v>
      </c>
      <c r="B98" s="70">
        <v>86</v>
      </c>
      <c r="C98" s="75" t="s">
        <v>167</v>
      </c>
      <c r="D98" s="70" t="s">
        <v>7</v>
      </c>
      <c r="E98" s="56">
        <v>24</v>
      </c>
      <c r="F98" s="56">
        <v>14.95</v>
      </c>
      <c r="G98" s="50">
        <f t="shared" si="6"/>
        <v>358.79999999999995</v>
      </c>
      <c r="H98"/>
    </row>
    <row r="99" spans="1:16" ht="32" x14ac:dyDescent="0.15">
      <c r="A99" s="70" t="s">
        <v>168</v>
      </c>
      <c r="B99" s="70">
        <v>87</v>
      </c>
      <c r="C99" s="75" t="s">
        <v>169</v>
      </c>
      <c r="D99" s="70" t="s">
        <v>13</v>
      </c>
      <c r="E99" s="56">
        <v>75.89</v>
      </c>
      <c r="F99" s="56">
        <v>1.46</v>
      </c>
      <c r="G99" s="50">
        <f t="shared" si="6"/>
        <v>110.79939999999999</v>
      </c>
      <c r="H99"/>
    </row>
    <row r="100" spans="1:16" ht="32" x14ac:dyDescent="0.15">
      <c r="A100" s="70">
        <v>83366</v>
      </c>
      <c r="B100" s="70">
        <v>88</v>
      </c>
      <c r="C100" s="75" t="s">
        <v>170</v>
      </c>
      <c r="D100" s="70" t="s">
        <v>7</v>
      </c>
      <c r="E100" s="56">
        <v>3</v>
      </c>
      <c r="F100" s="56">
        <v>50.61</v>
      </c>
      <c r="G100" s="50">
        <f t="shared" si="6"/>
        <v>151.82999999999998</v>
      </c>
      <c r="H100"/>
    </row>
    <row r="101" spans="1:16" ht="32" x14ac:dyDescent="0.15">
      <c r="A101" s="70">
        <v>83367</v>
      </c>
      <c r="B101" s="70">
        <v>89</v>
      </c>
      <c r="C101" s="75" t="s">
        <v>171</v>
      </c>
      <c r="D101" s="70" t="s">
        <v>7</v>
      </c>
      <c r="E101" s="56">
        <v>2</v>
      </c>
      <c r="F101" s="56">
        <v>360.41</v>
      </c>
      <c r="G101" s="50">
        <f t="shared" si="6"/>
        <v>720.82</v>
      </c>
      <c r="H101"/>
    </row>
    <row r="102" spans="1:16" ht="32" x14ac:dyDescent="0.15">
      <c r="A102" s="70">
        <v>83368</v>
      </c>
      <c r="B102" s="70">
        <v>90</v>
      </c>
      <c r="C102" s="75" t="s">
        <v>172</v>
      </c>
      <c r="D102" s="70" t="s">
        <v>7</v>
      </c>
      <c r="E102" s="56">
        <v>2</v>
      </c>
      <c r="F102" s="56">
        <v>985.02</v>
      </c>
      <c r="G102" s="50">
        <f t="shared" si="6"/>
        <v>1970.04</v>
      </c>
      <c r="H102"/>
    </row>
    <row r="103" spans="1:16" ht="48" x14ac:dyDescent="0.15">
      <c r="A103" s="70">
        <v>83369</v>
      </c>
      <c r="B103" s="70">
        <v>91</v>
      </c>
      <c r="C103" s="75" t="s">
        <v>173</v>
      </c>
      <c r="D103" s="70" t="s">
        <v>7</v>
      </c>
      <c r="E103" s="56">
        <v>2</v>
      </c>
      <c r="F103" s="56">
        <v>234.1</v>
      </c>
      <c r="G103" s="50">
        <f t="shared" si="6"/>
        <v>468.2</v>
      </c>
      <c r="H103"/>
    </row>
    <row r="104" spans="1:16" ht="48" x14ac:dyDescent="0.15">
      <c r="A104" s="70">
        <v>83370</v>
      </c>
      <c r="B104" s="70">
        <v>92</v>
      </c>
      <c r="C104" s="75" t="s">
        <v>174</v>
      </c>
      <c r="D104" s="70" t="s">
        <v>7</v>
      </c>
      <c r="E104" s="56">
        <v>2</v>
      </c>
      <c r="F104" s="56">
        <v>146.16</v>
      </c>
      <c r="G104" s="50">
        <f t="shared" si="6"/>
        <v>292.32</v>
      </c>
      <c r="H104"/>
    </row>
    <row r="105" spans="1:16" ht="48" x14ac:dyDescent="0.2">
      <c r="A105" s="70">
        <v>83371</v>
      </c>
      <c r="B105" s="70">
        <v>93</v>
      </c>
      <c r="C105" s="75" t="s">
        <v>175</v>
      </c>
      <c r="D105" s="70" t="s">
        <v>7</v>
      </c>
      <c r="E105" s="56">
        <v>2</v>
      </c>
      <c r="F105" s="56">
        <v>88.02</v>
      </c>
      <c r="G105" s="50">
        <f t="shared" si="6"/>
        <v>176.04</v>
      </c>
      <c r="H105"/>
      <c r="P105" s="131">
        <f>P8</f>
        <v>0</v>
      </c>
    </row>
    <row r="106" spans="1:16" ht="32" x14ac:dyDescent="0.2">
      <c r="A106" s="91">
        <v>83366</v>
      </c>
      <c r="B106" s="91">
        <v>94</v>
      </c>
      <c r="C106" s="117" t="s">
        <v>419</v>
      </c>
      <c r="D106" s="91" t="s">
        <v>7</v>
      </c>
      <c r="E106" s="118">
        <v>82</v>
      </c>
      <c r="F106" s="118">
        <v>50.61</v>
      </c>
      <c r="G106" s="115">
        <f t="shared" si="6"/>
        <v>4150.0199999999995</v>
      </c>
      <c r="H106"/>
      <c r="I106" s="130"/>
      <c r="L106" s="135"/>
      <c r="P106" s="132">
        <f>P9</f>
        <v>600000.14339999994</v>
      </c>
    </row>
    <row r="107" spans="1:16" ht="48" x14ac:dyDescent="0.15">
      <c r="A107" s="70">
        <v>84676</v>
      </c>
      <c r="B107" s="70">
        <v>95</v>
      </c>
      <c r="C107" s="75" t="s">
        <v>176</v>
      </c>
      <c r="D107" s="70" t="s">
        <v>7</v>
      </c>
      <c r="E107" s="56">
        <v>2</v>
      </c>
      <c r="F107" s="56">
        <v>332.56</v>
      </c>
      <c r="G107" s="50">
        <f t="shared" si="6"/>
        <v>665.12</v>
      </c>
      <c r="H107"/>
    </row>
    <row r="108" spans="1:16" ht="32" x14ac:dyDescent="0.15">
      <c r="A108" s="70">
        <v>84796</v>
      </c>
      <c r="B108" s="70">
        <v>96</v>
      </c>
      <c r="C108" s="75" t="s">
        <v>177</v>
      </c>
      <c r="D108" s="70" t="s">
        <v>7</v>
      </c>
      <c r="E108" s="56">
        <v>2</v>
      </c>
      <c r="F108" s="56">
        <v>501.16</v>
      </c>
      <c r="G108" s="50">
        <f t="shared" si="6"/>
        <v>1002.32</v>
      </c>
      <c r="H108"/>
    </row>
    <row r="109" spans="1:16" ht="32" x14ac:dyDescent="0.15">
      <c r="A109" s="70">
        <v>84798</v>
      </c>
      <c r="B109" s="70">
        <v>97</v>
      </c>
      <c r="C109" s="75" t="s">
        <v>178</v>
      </c>
      <c r="D109" s="70" t="s">
        <v>7</v>
      </c>
      <c r="E109" s="56">
        <v>2</v>
      </c>
      <c r="F109" s="56">
        <v>222.95</v>
      </c>
      <c r="G109" s="50">
        <f t="shared" si="6"/>
        <v>445.9</v>
      </c>
      <c r="H109"/>
    </row>
    <row r="110" spans="1:16" ht="16" x14ac:dyDescent="0.15">
      <c r="A110" s="70">
        <v>83486</v>
      </c>
      <c r="B110" s="70">
        <v>98</v>
      </c>
      <c r="C110" s="75" t="s">
        <v>179</v>
      </c>
      <c r="D110" s="70" t="s">
        <v>7</v>
      </c>
      <c r="E110" s="56">
        <v>1</v>
      </c>
      <c r="F110" s="56">
        <v>1203.3699999999999</v>
      </c>
      <c r="G110" s="50">
        <f t="shared" si="6"/>
        <v>1203.3699999999999</v>
      </c>
      <c r="H110"/>
    </row>
    <row r="111" spans="1:16" ht="16" x14ac:dyDescent="0.15">
      <c r="A111" s="91">
        <v>83645</v>
      </c>
      <c r="B111" s="91">
        <v>99</v>
      </c>
      <c r="C111" s="117" t="s">
        <v>180</v>
      </c>
      <c r="D111" s="91" t="s">
        <v>7</v>
      </c>
      <c r="E111" s="118">
        <v>1</v>
      </c>
      <c r="F111" s="118">
        <v>1686.61</v>
      </c>
      <c r="G111" s="115">
        <f t="shared" si="6"/>
        <v>1686.61</v>
      </c>
      <c r="H111"/>
    </row>
    <row r="112" spans="1:16" ht="16" x14ac:dyDescent="0.15">
      <c r="A112" s="70">
        <v>83646</v>
      </c>
      <c r="B112" s="70">
        <v>100</v>
      </c>
      <c r="C112" s="75" t="s">
        <v>181</v>
      </c>
      <c r="D112" s="70" t="s">
        <v>7</v>
      </c>
      <c r="E112" s="56">
        <v>1</v>
      </c>
      <c r="F112" s="56">
        <v>1959.57</v>
      </c>
      <c r="G112" s="50">
        <f t="shared" si="6"/>
        <v>1959.57</v>
      </c>
      <c r="H112"/>
    </row>
    <row r="113" spans="1:8" ht="16" x14ac:dyDescent="0.15">
      <c r="A113" s="70">
        <v>83647</v>
      </c>
      <c r="B113" s="70">
        <v>101</v>
      </c>
      <c r="C113" s="75" t="s">
        <v>182</v>
      </c>
      <c r="D113" s="70" t="s">
        <v>7</v>
      </c>
      <c r="E113" s="56">
        <v>1</v>
      </c>
      <c r="F113" s="56">
        <v>1278.1199999999999</v>
      </c>
      <c r="G113" s="50">
        <f t="shared" si="6"/>
        <v>1278.1199999999999</v>
      </c>
      <c r="H113"/>
    </row>
    <row r="114" spans="1:8" ht="32" x14ac:dyDescent="0.15">
      <c r="A114" s="70">
        <v>72341</v>
      </c>
      <c r="B114" s="70">
        <v>102</v>
      </c>
      <c r="C114" s="75" t="s">
        <v>183</v>
      </c>
      <c r="D114" s="70" t="s">
        <v>7</v>
      </c>
      <c r="E114" s="56">
        <v>3</v>
      </c>
      <c r="F114" s="56">
        <v>192.85</v>
      </c>
      <c r="G114" s="50">
        <f t="shared" si="6"/>
        <v>578.54999999999995</v>
      </c>
      <c r="H114"/>
    </row>
    <row r="115" spans="1:8" ht="32" x14ac:dyDescent="0.15">
      <c r="A115" s="70">
        <v>72343</v>
      </c>
      <c r="B115" s="70">
        <v>103</v>
      </c>
      <c r="C115" s="75" t="s">
        <v>184</v>
      </c>
      <c r="D115" s="70" t="s">
        <v>7</v>
      </c>
      <c r="E115" s="56">
        <v>3</v>
      </c>
      <c r="F115" s="56">
        <v>227.83</v>
      </c>
      <c r="G115" s="50">
        <f t="shared" si="6"/>
        <v>683.49</v>
      </c>
      <c r="H115"/>
    </row>
    <row r="116" spans="1:8" ht="32" x14ac:dyDescent="0.15">
      <c r="A116" s="70">
        <v>72344</v>
      </c>
      <c r="B116" s="70">
        <v>104</v>
      </c>
      <c r="C116" s="75" t="s">
        <v>185</v>
      </c>
      <c r="D116" s="70" t="s">
        <v>7</v>
      </c>
      <c r="E116" s="56">
        <v>3</v>
      </c>
      <c r="F116" s="56">
        <v>355.98</v>
      </c>
      <c r="G116" s="50">
        <f t="shared" ref="G116:G117" si="7">E116*F116</f>
        <v>1067.94</v>
      </c>
      <c r="H116"/>
    </row>
    <row r="117" spans="1:8" ht="32" x14ac:dyDescent="0.15">
      <c r="A117" s="70">
        <v>72345</v>
      </c>
      <c r="B117" s="70">
        <v>105</v>
      </c>
      <c r="C117" s="75" t="s">
        <v>186</v>
      </c>
      <c r="D117" s="70" t="s">
        <v>7</v>
      </c>
      <c r="E117" s="56">
        <v>2</v>
      </c>
      <c r="F117" s="56">
        <v>1012.78</v>
      </c>
      <c r="G117" s="50">
        <f t="shared" si="7"/>
        <v>2025.56</v>
      </c>
      <c r="H117"/>
    </row>
    <row r="118" spans="1:8" ht="15.75" customHeight="1" x14ac:dyDescent="0.15">
      <c r="A118" s="101" t="s">
        <v>373</v>
      </c>
      <c r="B118" s="101"/>
      <c r="C118" s="101"/>
      <c r="D118" s="101"/>
      <c r="E118" s="101"/>
      <c r="F118" s="101"/>
      <c r="G118" s="40">
        <f>SUM(G52:G117)</f>
        <v>150049.88939999999</v>
      </c>
      <c r="H118" s="111"/>
    </row>
    <row r="119" spans="1:8" ht="16" x14ac:dyDescent="0.15">
      <c r="A119" s="105" t="s">
        <v>411</v>
      </c>
      <c r="B119" s="105"/>
      <c r="C119" s="105"/>
      <c r="D119" s="105"/>
      <c r="E119" s="105"/>
      <c r="F119" s="105"/>
      <c r="G119" s="105"/>
      <c r="H119" s="111"/>
    </row>
    <row r="120" spans="1:8" ht="64" x14ac:dyDescent="0.15">
      <c r="A120" s="70">
        <v>86943</v>
      </c>
      <c r="B120" s="70">
        <f>B117+1</f>
        <v>106</v>
      </c>
      <c r="C120" s="82" t="s">
        <v>187</v>
      </c>
      <c r="D120" s="72" t="s">
        <v>35</v>
      </c>
      <c r="E120" s="52">
        <v>15</v>
      </c>
      <c r="F120" s="50">
        <v>171.65</v>
      </c>
      <c r="G120" s="50">
        <f t="shared" ref="G120:G134" si="8">E120*F120</f>
        <v>2574.75</v>
      </c>
      <c r="H120" s="111"/>
    </row>
    <row r="121" spans="1:8" ht="32" x14ac:dyDescent="0.15">
      <c r="A121" s="70">
        <v>86878</v>
      </c>
      <c r="B121" s="70">
        <f>B120+1</f>
        <v>107</v>
      </c>
      <c r="C121" s="82" t="s">
        <v>188</v>
      </c>
      <c r="D121" s="72" t="s">
        <v>35</v>
      </c>
      <c r="E121" s="52">
        <v>54</v>
      </c>
      <c r="F121" s="58">
        <v>37.74</v>
      </c>
      <c r="G121" s="50">
        <f t="shared" si="8"/>
        <v>2037.96</v>
      </c>
      <c r="H121" s="111"/>
    </row>
    <row r="122" spans="1:8" ht="32" x14ac:dyDescent="0.15">
      <c r="A122" s="70">
        <v>86879</v>
      </c>
      <c r="B122" s="70">
        <f t="shared" ref="B122:B134" si="9">B121+1</f>
        <v>108</v>
      </c>
      <c r="C122" s="82" t="s">
        <v>189</v>
      </c>
      <c r="D122" s="72" t="s">
        <v>35</v>
      </c>
      <c r="E122" s="52">
        <v>105</v>
      </c>
      <c r="F122" s="58">
        <v>5.14</v>
      </c>
      <c r="G122" s="50">
        <f t="shared" si="8"/>
        <v>539.69999999999993</v>
      </c>
      <c r="H122" s="111"/>
    </row>
    <row r="123" spans="1:8" ht="48" x14ac:dyDescent="0.15">
      <c r="A123" s="70">
        <v>86931</v>
      </c>
      <c r="B123" s="70">
        <f t="shared" si="9"/>
        <v>109</v>
      </c>
      <c r="C123" s="82" t="s">
        <v>190</v>
      </c>
      <c r="D123" s="72" t="s">
        <v>35</v>
      </c>
      <c r="E123" s="52">
        <v>45</v>
      </c>
      <c r="F123" s="58">
        <v>357.16</v>
      </c>
      <c r="G123" s="50">
        <f t="shared" si="8"/>
        <v>16072.2</v>
      </c>
      <c r="H123" s="111"/>
    </row>
    <row r="124" spans="1:8" ht="48" x14ac:dyDescent="0.15">
      <c r="A124" s="70" t="s">
        <v>191</v>
      </c>
      <c r="B124" s="70">
        <f t="shared" si="9"/>
        <v>110</v>
      </c>
      <c r="C124" s="82" t="s">
        <v>192</v>
      </c>
      <c r="D124" s="72" t="s">
        <v>35</v>
      </c>
      <c r="E124" s="52">
        <v>15</v>
      </c>
      <c r="F124" s="58">
        <v>425.98</v>
      </c>
      <c r="G124" s="50">
        <f t="shared" si="8"/>
        <v>6389.7000000000007</v>
      </c>
      <c r="H124"/>
    </row>
    <row r="125" spans="1:8" ht="32" x14ac:dyDescent="0.15">
      <c r="A125" s="70">
        <v>88503</v>
      </c>
      <c r="B125" s="70">
        <f t="shared" si="9"/>
        <v>111</v>
      </c>
      <c r="C125" s="82" t="s">
        <v>369</v>
      </c>
      <c r="D125" s="72" t="s">
        <v>35</v>
      </c>
      <c r="E125" s="52">
        <v>2</v>
      </c>
      <c r="F125" s="58">
        <v>679.59</v>
      </c>
      <c r="G125" s="50">
        <f t="shared" si="8"/>
        <v>1359.18</v>
      </c>
      <c r="H125"/>
    </row>
    <row r="126" spans="1:8" ht="32" x14ac:dyDescent="0.15">
      <c r="A126" s="70">
        <v>88504</v>
      </c>
      <c r="B126" s="70">
        <f t="shared" si="9"/>
        <v>112</v>
      </c>
      <c r="C126" s="82" t="s">
        <v>370</v>
      </c>
      <c r="D126" s="72" t="s">
        <v>35</v>
      </c>
      <c r="E126" s="52">
        <v>2</v>
      </c>
      <c r="F126" s="58">
        <v>530.86</v>
      </c>
      <c r="G126" s="50">
        <f t="shared" si="8"/>
        <v>1061.72</v>
      </c>
      <c r="H126" s="1" t="s">
        <v>12</v>
      </c>
    </row>
    <row r="127" spans="1:8" ht="32" x14ac:dyDescent="0.15">
      <c r="A127" s="70">
        <v>89984</v>
      </c>
      <c r="B127" s="70">
        <f t="shared" si="9"/>
        <v>113</v>
      </c>
      <c r="C127" s="73" t="s">
        <v>193</v>
      </c>
      <c r="D127" s="70" t="s">
        <v>35</v>
      </c>
      <c r="E127" s="52">
        <v>81</v>
      </c>
      <c r="F127" s="59">
        <v>43.86</v>
      </c>
      <c r="G127" s="50">
        <f t="shared" si="8"/>
        <v>3552.66</v>
      </c>
      <c r="H127" s="1" t="s">
        <v>12</v>
      </c>
    </row>
    <row r="128" spans="1:8" ht="32" x14ac:dyDescent="0.15">
      <c r="A128" s="70" t="s">
        <v>195</v>
      </c>
      <c r="B128" s="70">
        <f t="shared" si="9"/>
        <v>114</v>
      </c>
      <c r="C128" s="71" t="s">
        <v>196</v>
      </c>
      <c r="D128" s="72" t="s">
        <v>35</v>
      </c>
      <c r="E128" s="52">
        <v>15</v>
      </c>
      <c r="F128" s="58">
        <v>200.65</v>
      </c>
      <c r="G128" s="50">
        <f t="shared" si="8"/>
        <v>3009.75</v>
      </c>
      <c r="H128" s="1" t="s">
        <v>12</v>
      </c>
    </row>
    <row r="129" spans="1:8" ht="32" x14ac:dyDescent="0.15">
      <c r="A129" s="70">
        <v>86935</v>
      </c>
      <c r="B129" s="70">
        <f t="shared" si="9"/>
        <v>115</v>
      </c>
      <c r="C129" s="71" t="s">
        <v>196</v>
      </c>
      <c r="D129" s="72" t="s">
        <v>35</v>
      </c>
      <c r="E129" s="52">
        <v>7</v>
      </c>
      <c r="F129" s="58">
        <v>168.43</v>
      </c>
      <c r="G129" s="50">
        <f t="shared" si="8"/>
        <v>1179.01</v>
      </c>
      <c r="H129" s="1" t="s">
        <v>12</v>
      </c>
    </row>
    <row r="130" spans="1:8" ht="48" x14ac:dyDescent="0.15">
      <c r="A130" s="70">
        <v>86937</v>
      </c>
      <c r="B130" s="70">
        <f t="shared" si="9"/>
        <v>116</v>
      </c>
      <c r="C130" s="71" t="s">
        <v>197</v>
      </c>
      <c r="D130" s="72" t="s">
        <v>35</v>
      </c>
      <c r="E130" s="52">
        <v>14</v>
      </c>
      <c r="F130" s="58">
        <v>142.25</v>
      </c>
      <c r="G130" s="50">
        <f t="shared" si="8"/>
        <v>1991.5</v>
      </c>
      <c r="H130" s="1" t="s">
        <v>12</v>
      </c>
    </row>
    <row r="131" spans="1:8" ht="32" x14ac:dyDescent="0.15">
      <c r="A131" s="70">
        <v>86909</v>
      </c>
      <c r="B131" s="70">
        <f t="shared" si="9"/>
        <v>117</v>
      </c>
      <c r="C131" s="71" t="s">
        <v>198</v>
      </c>
      <c r="D131" s="72" t="s">
        <v>35</v>
      </c>
      <c r="E131" s="52">
        <v>90</v>
      </c>
      <c r="F131" s="58">
        <v>100.56</v>
      </c>
      <c r="G131" s="50">
        <f t="shared" si="8"/>
        <v>9050.4</v>
      </c>
      <c r="H131" s="1" t="s">
        <v>12</v>
      </c>
    </row>
    <row r="132" spans="1:8" ht="48" x14ac:dyDescent="0.15">
      <c r="A132" s="70">
        <v>86910</v>
      </c>
      <c r="B132" s="70">
        <f t="shared" si="9"/>
        <v>118</v>
      </c>
      <c r="C132" s="71" t="s">
        <v>199</v>
      </c>
      <c r="D132" s="72" t="s">
        <v>35</v>
      </c>
      <c r="E132" s="52">
        <v>90</v>
      </c>
      <c r="F132" s="58">
        <v>96.17</v>
      </c>
      <c r="G132" s="50">
        <f t="shared" si="8"/>
        <v>8655.2999999999993</v>
      </c>
      <c r="H132" s="9" t="s">
        <v>200</v>
      </c>
    </row>
    <row r="133" spans="1:8" ht="32" x14ac:dyDescent="0.15">
      <c r="A133" s="70">
        <v>89709</v>
      </c>
      <c r="B133" s="70">
        <f t="shared" si="9"/>
        <v>119</v>
      </c>
      <c r="C133" s="71" t="s">
        <v>201</v>
      </c>
      <c r="D133" s="72" t="s">
        <v>35</v>
      </c>
      <c r="E133" s="52">
        <v>24</v>
      </c>
      <c r="F133" s="58">
        <v>7.94</v>
      </c>
      <c r="G133" s="50">
        <f t="shared" si="8"/>
        <v>190.56</v>
      </c>
      <c r="H133" s="1" t="s">
        <v>12</v>
      </c>
    </row>
    <row r="134" spans="1:8" ht="32" x14ac:dyDescent="0.15">
      <c r="A134" s="70">
        <v>89710</v>
      </c>
      <c r="B134" s="70">
        <f t="shared" si="9"/>
        <v>120</v>
      </c>
      <c r="C134" s="71" t="s">
        <v>202</v>
      </c>
      <c r="D134" s="72" t="s">
        <v>35</v>
      </c>
      <c r="E134" s="52">
        <v>24</v>
      </c>
      <c r="F134" s="58">
        <v>7.78</v>
      </c>
      <c r="G134" s="50">
        <f t="shared" si="8"/>
        <v>186.72</v>
      </c>
      <c r="H134" s="1" t="s">
        <v>12</v>
      </c>
    </row>
    <row r="135" spans="1:8" ht="15.75" customHeight="1" x14ac:dyDescent="0.15">
      <c r="A135" s="101" t="s">
        <v>373</v>
      </c>
      <c r="B135" s="101"/>
      <c r="C135" s="101"/>
      <c r="D135" s="101"/>
      <c r="E135" s="101"/>
      <c r="F135" s="101"/>
      <c r="G135" s="40">
        <f>SUM(G120:G134)</f>
        <v>57851.11</v>
      </c>
    </row>
    <row r="136" spans="1:8" ht="16" x14ac:dyDescent="0.15">
      <c r="A136" s="105" t="s">
        <v>384</v>
      </c>
      <c r="B136" s="105"/>
      <c r="C136" s="105"/>
      <c r="D136" s="105"/>
      <c r="E136" s="105"/>
      <c r="F136" s="105"/>
      <c r="G136" s="105"/>
    </row>
    <row r="137" spans="1:8" ht="32" x14ac:dyDescent="0.15">
      <c r="A137" s="70">
        <v>5811</v>
      </c>
      <c r="B137" s="70">
        <f>B134+1</f>
        <v>121</v>
      </c>
      <c r="C137" s="73" t="s">
        <v>385</v>
      </c>
      <c r="D137" s="70" t="s">
        <v>203</v>
      </c>
      <c r="E137" s="60">
        <v>42.86</v>
      </c>
      <c r="F137" s="60">
        <v>160.86000000000001</v>
      </c>
      <c r="G137" s="83">
        <f>E137*F137</f>
        <v>6894.4596000000001</v>
      </c>
    </row>
    <row r="138" spans="1:8" ht="32" x14ac:dyDescent="0.15">
      <c r="A138" s="70">
        <v>5855</v>
      </c>
      <c r="B138" s="70">
        <f>B137+1</f>
        <v>122</v>
      </c>
      <c r="C138" s="84" t="s">
        <v>386</v>
      </c>
      <c r="D138" s="85" t="s">
        <v>203</v>
      </c>
      <c r="E138" s="86">
        <v>42.86</v>
      </c>
      <c r="F138" s="61">
        <v>406.13</v>
      </c>
      <c r="G138" s="83">
        <f t="shared" ref="G138:G139" si="10">E138*F138</f>
        <v>17406.731800000001</v>
      </c>
      <c r="H138"/>
    </row>
    <row r="139" spans="1:8" ht="32" x14ac:dyDescent="0.15">
      <c r="A139" s="70">
        <v>73467</v>
      </c>
      <c r="B139" s="70">
        <f>B138+1</f>
        <v>123</v>
      </c>
      <c r="C139" s="84" t="s">
        <v>387</v>
      </c>
      <c r="D139" s="85" t="s">
        <v>203</v>
      </c>
      <c r="E139" s="86">
        <v>42.86</v>
      </c>
      <c r="F139" s="61">
        <v>131.26</v>
      </c>
      <c r="G139" s="83">
        <f t="shared" si="10"/>
        <v>5625.8035999999993</v>
      </c>
      <c r="H139" s="1" t="s">
        <v>12</v>
      </c>
    </row>
    <row r="140" spans="1:8" ht="15.75" customHeight="1" x14ac:dyDescent="0.15">
      <c r="A140" s="101" t="s">
        <v>373</v>
      </c>
      <c r="B140" s="101"/>
      <c r="C140" s="101"/>
      <c r="D140" s="101"/>
      <c r="E140" s="101"/>
      <c r="F140" s="101"/>
      <c r="G140" s="39">
        <f>SUM(G137:G139)</f>
        <v>29926.995000000003</v>
      </c>
      <c r="H140" s="9" t="s">
        <v>206</v>
      </c>
    </row>
    <row r="141" spans="1:8" ht="16" x14ac:dyDescent="0.15">
      <c r="A141" s="103" t="s">
        <v>383</v>
      </c>
      <c r="B141" s="103"/>
      <c r="C141" s="103"/>
      <c r="D141" s="103"/>
      <c r="E141" s="103"/>
      <c r="F141" s="103"/>
      <c r="G141" s="103"/>
      <c r="H141" s="1" t="s">
        <v>12</v>
      </c>
    </row>
    <row r="142" spans="1:8" ht="16" x14ac:dyDescent="0.15">
      <c r="A142" s="70" t="s">
        <v>208</v>
      </c>
      <c r="B142" s="70">
        <f>B139+1</f>
        <v>124</v>
      </c>
      <c r="C142" s="73" t="s">
        <v>209</v>
      </c>
      <c r="D142" s="70" t="s">
        <v>11</v>
      </c>
      <c r="E142" s="87">
        <v>16696.43</v>
      </c>
      <c r="F142" s="52">
        <v>1.38</v>
      </c>
      <c r="G142" s="83">
        <f t="shared" ref="G142" si="11">E142*F142</f>
        <v>23041.073399999997</v>
      </c>
      <c r="H142"/>
    </row>
    <row r="143" spans="1:8" ht="15.75" customHeight="1" x14ac:dyDescent="0.15">
      <c r="A143" s="104" t="s">
        <v>373</v>
      </c>
      <c r="B143" s="104"/>
      <c r="C143" s="104"/>
      <c r="D143" s="104"/>
      <c r="E143" s="104"/>
      <c r="F143" s="104"/>
      <c r="G143" s="39">
        <f>SUM(G142:G142)</f>
        <v>23041.073399999997</v>
      </c>
      <c r="H143" s="41"/>
    </row>
    <row r="144" spans="1:8" ht="15.75" customHeight="1" x14ac:dyDescent="0.15">
      <c r="A144" s="105" t="s">
        <v>374</v>
      </c>
      <c r="B144" s="105"/>
      <c r="C144" s="105"/>
      <c r="D144" s="105"/>
      <c r="E144" s="105"/>
      <c r="F144" s="105"/>
      <c r="G144" s="105"/>
      <c r="H144" s="9" t="s">
        <v>227</v>
      </c>
    </row>
    <row r="145" spans="1:8" ht="48" x14ac:dyDescent="0.15">
      <c r="A145" s="70">
        <v>41595</v>
      </c>
      <c r="B145" s="70">
        <v>125</v>
      </c>
      <c r="C145" s="73" t="s">
        <v>228</v>
      </c>
      <c r="D145" s="70" t="s">
        <v>13</v>
      </c>
      <c r="E145" s="51">
        <v>273.20999999999998</v>
      </c>
      <c r="F145" s="51">
        <v>8.7799999999999994</v>
      </c>
      <c r="G145" s="83">
        <f t="shared" ref="G145:G156" si="12">E145*F145</f>
        <v>2398.7837999999997</v>
      </c>
      <c r="H145" s="9" t="s">
        <v>229</v>
      </c>
    </row>
    <row r="146" spans="1:8" ht="48" x14ac:dyDescent="0.15">
      <c r="A146" s="70">
        <v>72815</v>
      </c>
      <c r="B146" s="70">
        <v>126</v>
      </c>
      <c r="C146" s="73" t="s">
        <v>375</v>
      </c>
      <c r="D146" s="70" t="s">
        <v>11</v>
      </c>
      <c r="E146" s="51">
        <v>273.20999999999998</v>
      </c>
      <c r="F146" s="51">
        <v>45.82</v>
      </c>
      <c r="G146" s="83">
        <f t="shared" si="12"/>
        <v>12518.482199999999</v>
      </c>
      <c r="H146" s="9" t="s">
        <v>230</v>
      </c>
    </row>
    <row r="147" spans="1:8" ht="48" x14ac:dyDescent="0.15">
      <c r="A147" s="70">
        <v>88487</v>
      </c>
      <c r="B147" s="70">
        <v>127</v>
      </c>
      <c r="C147" s="73" t="s">
        <v>376</v>
      </c>
      <c r="D147" s="70" t="s">
        <v>11</v>
      </c>
      <c r="E147" s="51">
        <v>7285.71</v>
      </c>
      <c r="F147" s="51">
        <v>8.11</v>
      </c>
      <c r="G147" s="83">
        <f t="shared" si="12"/>
        <v>59087.108099999998</v>
      </c>
      <c r="H147" s="9" t="s">
        <v>231</v>
      </c>
    </row>
    <row r="148" spans="1:8" ht="32" x14ac:dyDescent="0.15">
      <c r="A148" s="70">
        <v>88486</v>
      </c>
      <c r="B148" s="70">
        <v>128</v>
      </c>
      <c r="C148" s="73" t="s">
        <v>377</v>
      </c>
      <c r="D148" s="70" t="s">
        <v>11</v>
      </c>
      <c r="E148" s="51">
        <v>1669.64</v>
      </c>
      <c r="F148" s="51">
        <v>8.9600000000000009</v>
      </c>
      <c r="G148" s="83">
        <f t="shared" si="12"/>
        <v>14959.974400000003</v>
      </c>
      <c r="H148"/>
    </row>
    <row r="149" spans="1:8" ht="32" x14ac:dyDescent="0.15">
      <c r="A149" s="70" t="s">
        <v>234</v>
      </c>
      <c r="B149" s="70">
        <v>129</v>
      </c>
      <c r="C149" s="73" t="s">
        <v>235</v>
      </c>
      <c r="D149" s="70" t="s">
        <v>11</v>
      </c>
      <c r="E149" s="52">
        <v>546.42999999999995</v>
      </c>
      <c r="F149" s="52">
        <v>17.09</v>
      </c>
      <c r="G149" s="83">
        <f t="shared" si="12"/>
        <v>9338.4886999999999</v>
      </c>
      <c r="H149" s="1" t="s">
        <v>12</v>
      </c>
    </row>
    <row r="150" spans="1:8" ht="32" x14ac:dyDescent="0.15">
      <c r="A150" s="70" t="s">
        <v>236</v>
      </c>
      <c r="B150" s="70">
        <v>130</v>
      </c>
      <c r="C150" s="73" t="s">
        <v>237</v>
      </c>
      <c r="D150" s="70" t="s">
        <v>11</v>
      </c>
      <c r="E150" s="52">
        <v>546.42999999999995</v>
      </c>
      <c r="F150" s="52">
        <v>19.95</v>
      </c>
      <c r="G150" s="83">
        <f t="shared" si="12"/>
        <v>10901.278499999999</v>
      </c>
      <c r="H150" s="1" t="s">
        <v>12</v>
      </c>
    </row>
    <row r="151" spans="1:8" ht="32" x14ac:dyDescent="0.15">
      <c r="A151" s="70">
        <v>6082</v>
      </c>
      <c r="B151" s="70">
        <v>131</v>
      </c>
      <c r="C151" s="73" t="s">
        <v>238</v>
      </c>
      <c r="D151" s="70" t="s">
        <v>11</v>
      </c>
      <c r="E151" s="52">
        <v>546.42999999999995</v>
      </c>
      <c r="F151" s="52">
        <v>13.57</v>
      </c>
      <c r="G151" s="83">
        <f t="shared" si="12"/>
        <v>7415.0550999999996</v>
      </c>
      <c r="H151" s="1" t="s">
        <v>12</v>
      </c>
    </row>
    <row r="152" spans="1:8" ht="48" x14ac:dyDescent="0.15">
      <c r="A152" s="70">
        <v>88411</v>
      </c>
      <c r="B152" s="70">
        <v>132</v>
      </c>
      <c r="C152" s="73" t="s">
        <v>378</v>
      </c>
      <c r="D152" s="70" t="s">
        <v>11</v>
      </c>
      <c r="E152" s="52">
        <v>1125.1400000000001</v>
      </c>
      <c r="F152" s="52">
        <v>1.75</v>
      </c>
      <c r="G152" s="83">
        <f t="shared" si="12"/>
        <v>1968.9950000000001</v>
      </c>
      <c r="H152" s="9" t="s">
        <v>241</v>
      </c>
    </row>
    <row r="153" spans="1:8" ht="48" x14ac:dyDescent="0.15">
      <c r="A153" s="70">
        <v>88415</v>
      </c>
      <c r="B153" s="70">
        <v>133</v>
      </c>
      <c r="C153" s="73" t="s">
        <v>379</v>
      </c>
      <c r="D153" s="70" t="s">
        <v>11</v>
      </c>
      <c r="E153" s="52">
        <v>1123.22</v>
      </c>
      <c r="F153" s="52">
        <v>1.9</v>
      </c>
      <c r="G153" s="83">
        <f t="shared" si="12"/>
        <v>2134.1179999999999</v>
      </c>
      <c r="H153" s="9" t="s">
        <v>242</v>
      </c>
    </row>
    <row r="154" spans="1:8" ht="48" x14ac:dyDescent="0.15">
      <c r="A154" s="70">
        <v>88416</v>
      </c>
      <c r="B154" s="70">
        <v>134</v>
      </c>
      <c r="C154" s="73" t="s">
        <v>380</v>
      </c>
      <c r="D154" s="70" t="s">
        <v>11</v>
      </c>
      <c r="E154" s="52">
        <v>169.76</v>
      </c>
      <c r="F154" s="52">
        <v>14.14</v>
      </c>
      <c r="G154" s="83">
        <f t="shared" si="12"/>
        <v>2400.4063999999998</v>
      </c>
      <c r="H154" s="9" t="s">
        <v>243</v>
      </c>
    </row>
    <row r="155" spans="1:8" ht="32" x14ac:dyDescent="0.15">
      <c r="A155" s="70">
        <v>88423</v>
      </c>
      <c r="B155" s="70">
        <v>135</v>
      </c>
      <c r="C155" s="73" t="s">
        <v>381</v>
      </c>
      <c r="D155" s="70" t="s">
        <v>11</v>
      </c>
      <c r="E155" s="52">
        <v>170</v>
      </c>
      <c r="F155" s="52">
        <v>14.64</v>
      </c>
      <c r="G155" s="83">
        <f t="shared" si="12"/>
        <v>2488.8000000000002</v>
      </c>
      <c r="H155" s="9">
        <v>22.51</v>
      </c>
    </row>
    <row r="156" spans="1:8" ht="32" x14ac:dyDescent="0.15">
      <c r="A156" s="74" t="s">
        <v>244</v>
      </c>
      <c r="B156" s="70">
        <v>136</v>
      </c>
      <c r="C156" s="73" t="s">
        <v>382</v>
      </c>
      <c r="D156" s="70" t="s">
        <v>11</v>
      </c>
      <c r="E156" s="52">
        <v>10.63</v>
      </c>
      <c r="F156" s="62">
        <v>201.48</v>
      </c>
      <c r="G156" s="83">
        <f t="shared" si="12"/>
        <v>2141.7323999999999</v>
      </c>
      <c r="H156" s="9"/>
    </row>
    <row r="157" spans="1:8" ht="15.75" customHeight="1" x14ac:dyDescent="0.15">
      <c r="A157" s="101" t="s">
        <v>373</v>
      </c>
      <c r="B157" s="101"/>
      <c r="C157" s="101"/>
      <c r="D157" s="101"/>
      <c r="E157" s="101"/>
      <c r="F157" s="101"/>
      <c r="G157" s="39">
        <f>SUM(G145:G156)</f>
        <v>127753.22260000001</v>
      </c>
      <c r="H157" s="9">
        <v>8.52</v>
      </c>
    </row>
    <row r="158" spans="1:8" ht="15.75" customHeight="1" x14ac:dyDescent="0.15">
      <c r="A158" s="105" t="s">
        <v>372</v>
      </c>
      <c r="B158" s="105"/>
      <c r="C158" s="105"/>
      <c r="D158" s="105"/>
      <c r="E158" s="105"/>
      <c r="F158" s="105"/>
      <c r="G158" s="105"/>
      <c r="H158" s="9" t="s">
        <v>246</v>
      </c>
    </row>
    <row r="159" spans="1:8" ht="48" x14ac:dyDescent="0.15">
      <c r="A159" s="70">
        <v>87879</v>
      </c>
      <c r="B159" s="70">
        <f>B156+1</f>
        <v>137</v>
      </c>
      <c r="C159" s="73" t="s">
        <v>247</v>
      </c>
      <c r="D159" s="70" t="s">
        <v>11</v>
      </c>
      <c r="E159" s="60">
        <v>1366.13</v>
      </c>
      <c r="F159" s="60">
        <v>2.69</v>
      </c>
      <c r="G159" s="83">
        <f t="shared" ref="G159:G167" si="13">E159*F159</f>
        <v>3674.8897000000002</v>
      </c>
      <c r="H159" s="24" t="s">
        <v>12</v>
      </c>
    </row>
    <row r="160" spans="1:8" ht="48" x14ac:dyDescent="0.15">
      <c r="A160" s="70">
        <v>87264</v>
      </c>
      <c r="B160" s="70">
        <f>B159+1</f>
        <v>138</v>
      </c>
      <c r="C160" s="73" t="s">
        <v>248</v>
      </c>
      <c r="D160" s="70" t="s">
        <v>11</v>
      </c>
      <c r="E160" s="60">
        <v>83.48</v>
      </c>
      <c r="F160" s="60">
        <v>54.96</v>
      </c>
      <c r="G160" s="83">
        <f t="shared" si="13"/>
        <v>4588.0608000000002</v>
      </c>
      <c r="H160" s="1" t="s">
        <v>12</v>
      </c>
    </row>
    <row r="161" spans="1:11" ht="48" x14ac:dyDescent="0.15">
      <c r="A161" s="70">
        <v>87265</v>
      </c>
      <c r="B161" s="70">
        <f t="shared" ref="B161:B167" si="14">B160+1</f>
        <v>139</v>
      </c>
      <c r="C161" s="73" t="s">
        <v>249</v>
      </c>
      <c r="D161" s="70" t="s">
        <v>11</v>
      </c>
      <c r="E161" s="60">
        <v>83.48</v>
      </c>
      <c r="F161" s="60">
        <v>48.97</v>
      </c>
      <c r="G161" s="83">
        <f t="shared" si="13"/>
        <v>4088.0156000000002</v>
      </c>
      <c r="H161"/>
    </row>
    <row r="162" spans="1:11" ht="32" x14ac:dyDescent="0.15">
      <c r="A162" s="70">
        <v>87246</v>
      </c>
      <c r="B162" s="70">
        <f t="shared" si="14"/>
        <v>140</v>
      </c>
      <c r="C162" s="73" t="s">
        <v>250</v>
      </c>
      <c r="D162" s="70" t="s">
        <v>11</v>
      </c>
      <c r="E162" s="60">
        <v>83.48</v>
      </c>
      <c r="F162" s="60">
        <v>53.58</v>
      </c>
      <c r="G162" s="83">
        <f t="shared" si="13"/>
        <v>4472.8584000000001</v>
      </c>
      <c r="H162"/>
    </row>
    <row r="163" spans="1:11" ht="32" x14ac:dyDescent="0.15">
      <c r="A163" s="70">
        <v>87247</v>
      </c>
      <c r="B163" s="70">
        <f t="shared" si="14"/>
        <v>141</v>
      </c>
      <c r="C163" s="73" t="s">
        <v>251</v>
      </c>
      <c r="D163" s="70" t="s">
        <v>11</v>
      </c>
      <c r="E163" s="60">
        <v>106.25</v>
      </c>
      <c r="F163" s="60">
        <v>48.05</v>
      </c>
      <c r="G163" s="83">
        <f t="shared" si="13"/>
        <v>5105.3125</v>
      </c>
      <c r="H163"/>
    </row>
    <row r="164" spans="1:11" ht="32" x14ac:dyDescent="0.15">
      <c r="A164" s="70">
        <v>87248</v>
      </c>
      <c r="B164" s="70">
        <f t="shared" si="14"/>
        <v>142</v>
      </c>
      <c r="C164" s="73" t="s">
        <v>252</v>
      </c>
      <c r="D164" s="70" t="s">
        <v>11</v>
      </c>
      <c r="E164" s="60">
        <v>106.25</v>
      </c>
      <c r="F164" s="60">
        <v>43.67</v>
      </c>
      <c r="G164" s="83">
        <f t="shared" si="13"/>
        <v>4639.9375</v>
      </c>
      <c r="H164" s="1" t="s">
        <v>12</v>
      </c>
    </row>
    <row r="165" spans="1:11" ht="32" x14ac:dyDescent="0.15">
      <c r="A165" s="70" t="s">
        <v>257</v>
      </c>
      <c r="B165" s="70">
        <f t="shared" si="14"/>
        <v>143</v>
      </c>
      <c r="C165" s="73" t="s">
        <v>258</v>
      </c>
      <c r="D165" s="70" t="s">
        <v>11</v>
      </c>
      <c r="E165" s="56">
        <v>15.18</v>
      </c>
      <c r="F165" s="56">
        <v>161.86000000000001</v>
      </c>
      <c r="G165" s="83">
        <f t="shared" si="13"/>
        <v>2457.0348000000004</v>
      </c>
      <c r="H165" s="1" t="s">
        <v>12</v>
      </c>
    </row>
    <row r="166" spans="1:11" ht="32" x14ac:dyDescent="0.15">
      <c r="A166" s="70">
        <v>72137</v>
      </c>
      <c r="B166" s="70">
        <f t="shared" si="14"/>
        <v>144</v>
      </c>
      <c r="C166" s="73" t="s">
        <v>260</v>
      </c>
      <c r="D166" s="70" t="s">
        <v>11</v>
      </c>
      <c r="E166" s="56">
        <v>70</v>
      </c>
      <c r="F166" s="56">
        <v>86.34</v>
      </c>
      <c r="G166" s="83">
        <f t="shared" si="13"/>
        <v>6043.8</v>
      </c>
      <c r="H166" s="18">
        <v>54.95</v>
      </c>
    </row>
    <row r="167" spans="1:11" ht="32" x14ac:dyDescent="0.15">
      <c r="A167" s="70">
        <v>84191</v>
      </c>
      <c r="B167" s="70">
        <f t="shared" si="14"/>
        <v>145</v>
      </c>
      <c r="C167" s="73" t="s">
        <v>262</v>
      </c>
      <c r="D167" s="70" t="s">
        <v>76</v>
      </c>
      <c r="E167" s="56">
        <v>50</v>
      </c>
      <c r="F167" s="56">
        <v>93.92</v>
      </c>
      <c r="G167" s="83">
        <f t="shared" si="13"/>
        <v>4696</v>
      </c>
    </row>
    <row r="168" spans="1:11" ht="15.75" customHeight="1" x14ac:dyDescent="0.15">
      <c r="A168" s="101" t="s">
        <v>373</v>
      </c>
      <c r="B168" s="101"/>
      <c r="C168" s="101"/>
      <c r="D168" s="101"/>
      <c r="E168" s="101"/>
      <c r="F168" s="101"/>
      <c r="G168" s="39">
        <f>SUM(G159:G167)</f>
        <v>39765.909300000007</v>
      </c>
      <c r="H168" s="9" t="s">
        <v>264</v>
      </c>
    </row>
    <row r="169" spans="1:11" ht="16" x14ac:dyDescent="0.15">
      <c r="A169" s="112" t="s">
        <v>371</v>
      </c>
      <c r="B169" s="112"/>
      <c r="C169" s="112"/>
      <c r="D169" s="112"/>
      <c r="E169" s="112"/>
      <c r="F169" s="112"/>
      <c r="G169" s="112"/>
      <c r="H169" s="9"/>
    </row>
    <row r="170" spans="1:11" ht="64" x14ac:dyDescent="0.15">
      <c r="A170" s="70" t="s">
        <v>280</v>
      </c>
      <c r="B170" s="70">
        <f>B167+1</f>
        <v>146</v>
      </c>
      <c r="C170" s="73" t="s">
        <v>281</v>
      </c>
      <c r="D170" s="70" t="s">
        <v>13</v>
      </c>
      <c r="E170" s="60">
        <v>500</v>
      </c>
      <c r="F170" s="60">
        <v>24.88</v>
      </c>
      <c r="G170" s="83">
        <f t="shared" ref="G170:G171" si="15">E170*F170</f>
        <v>12440</v>
      </c>
      <c r="H170" s="9"/>
    </row>
    <row r="171" spans="1:11" ht="32" x14ac:dyDescent="0.15">
      <c r="A171" s="70" t="s">
        <v>282</v>
      </c>
      <c r="B171" s="70">
        <f>B170+1</f>
        <v>147</v>
      </c>
      <c r="C171" s="73" t="s">
        <v>283</v>
      </c>
      <c r="D171" s="70" t="s">
        <v>13</v>
      </c>
      <c r="E171" s="60">
        <v>243.82</v>
      </c>
      <c r="F171" s="56">
        <v>46.37</v>
      </c>
      <c r="G171" s="83">
        <f t="shared" si="15"/>
        <v>11305.9334</v>
      </c>
      <c r="H171" s="9"/>
    </row>
    <row r="172" spans="1:11" ht="15.75" customHeight="1" x14ac:dyDescent="0.15">
      <c r="A172" s="101" t="s">
        <v>373</v>
      </c>
      <c r="B172" s="101"/>
      <c r="C172" s="101"/>
      <c r="D172" s="101"/>
      <c r="E172" s="101"/>
      <c r="F172" s="101"/>
      <c r="G172" s="40">
        <f>SUM(G170:G171)</f>
        <v>23745.933400000002</v>
      </c>
      <c r="H172" s="9"/>
      <c r="I172" s="46"/>
    </row>
    <row r="173" spans="1:11" ht="21.75" customHeight="1" x14ac:dyDescent="0.2">
      <c r="A173" s="102" t="s">
        <v>412</v>
      </c>
      <c r="B173" s="102"/>
      <c r="C173" s="102"/>
      <c r="D173" s="102"/>
      <c r="E173" s="102"/>
      <c r="F173" s="102"/>
      <c r="G173" s="88">
        <f>G17+G42+G50+G118+G135+G140+G143+G157+G168+G172+0.02</f>
        <v>600000.14339999994</v>
      </c>
      <c r="H173" s="18">
        <v>404.63</v>
      </c>
      <c r="I173" s="116"/>
      <c r="J173" s="48"/>
      <c r="K173" s="48"/>
    </row>
    <row r="174" spans="1:11" ht="21.75" customHeight="1" x14ac:dyDescent="0.2">
      <c r="A174" s="102" t="s">
        <v>413</v>
      </c>
      <c r="B174" s="102"/>
      <c r="C174" s="102"/>
      <c r="D174" s="102"/>
      <c r="E174" s="102"/>
      <c r="F174" s="102"/>
      <c r="G174" s="88">
        <f>G173*0.26</f>
        <v>156000.03728399999</v>
      </c>
      <c r="H174" s="69"/>
      <c r="I174" s="116"/>
      <c r="J174" s="48"/>
      <c r="K174" s="48"/>
    </row>
    <row r="175" spans="1:11" ht="21.75" customHeight="1" x14ac:dyDescent="0.2">
      <c r="A175" s="102" t="s">
        <v>414</v>
      </c>
      <c r="B175" s="102"/>
      <c r="C175" s="102"/>
      <c r="D175" s="102"/>
      <c r="E175" s="102"/>
      <c r="F175" s="102"/>
      <c r="G175" s="88">
        <f>SUM(G173:G174)</f>
        <v>756000.1806839999</v>
      </c>
      <c r="H175" s="69"/>
      <c r="I175" s="116"/>
      <c r="J175" s="48"/>
      <c r="K175" s="48"/>
    </row>
    <row r="176" spans="1:11" ht="21.75" customHeight="1" x14ac:dyDescent="0.2">
      <c r="A176" s="67"/>
      <c r="B176" s="67"/>
      <c r="C176" s="67"/>
      <c r="D176" s="67"/>
      <c r="E176" s="67"/>
      <c r="F176" s="67"/>
      <c r="G176" s="68"/>
      <c r="H176" s="69"/>
      <c r="I176" s="128"/>
      <c r="J176" s="48"/>
      <c r="K176" s="48"/>
    </row>
    <row r="177" spans="1:15" ht="21.75" customHeight="1" x14ac:dyDescent="0.2">
      <c r="A177" s="67"/>
      <c r="B177" s="67"/>
      <c r="C177" s="67"/>
      <c r="D177" s="67"/>
      <c r="E177" s="67"/>
      <c r="F177" s="67"/>
      <c r="G177" s="68"/>
      <c r="H177" s="69"/>
      <c r="I177" s="46"/>
      <c r="J177" s="48"/>
      <c r="K177" s="48"/>
    </row>
    <row r="178" spans="1:15" ht="21.75" customHeight="1" x14ac:dyDescent="0.2">
      <c r="A178" s="67"/>
      <c r="B178" s="67"/>
      <c r="C178" s="67"/>
      <c r="D178" s="67"/>
      <c r="E178" s="67"/>
      <c r="F178" s="67"/>
      <c r="G178" s="68"/>
      <c r="H178" s="69"/>
      <c r="I178" s="46"/>
      <c r="J178" s="48"/>
      <c r="K178" s="48"/>
    </row>
    <row r="179" spans="1:15" ht="30.75" customHeight="1" x14ac:dyDescent="0.15">
      <c r="G179" s="45"/>
      <c r="H179" s="27"/>
    </row>
    <row r="180" spans="1:15" ht="30" customHeight="1" x14ac:dyDescent="0.2">
      <c r="G180" s="47"/>
      <c r="H180" s="10"/>
      <c r="O180" s="45"/>
    </row>
    <row r="181" spans="1:15" ht="15.75" customHeight="1" x14ac:dyDescent="0.15">
      <c r="H181"/>
    </row>
    <row r="182" spans="1:15" x14ac:dyDescent="0.15">
      <c r="F182" s="64"/>
    </row>
    <row r="183" spans="1:15" x14ac:dyDescent="0.15">
      <c r="G183" s="38"/>
    </row>
    <row r="184" spans="1:15" x14ac:dyDescent="0.15">
      <c r="H184"/>
    </row>
    <row r="185" spans="1:15" x14ac:dyDescent="0.15">
      <c r="F185" s="65"/>
      <c r="G185" s="45"/>
      <c r="H185" s="28"/>
    </row>
  </sheetData>
  <mergeCells count="29">
    <mergeCell ref="A169:G169"/>
    <mergeCell ref="A172:F172"/>
    <mergeCell ref="A173:F173"/>
    <mergeCell ref="A174:F174"/>
    <mergeCell ref="A175:F175"/>
    <mergeCell ref="A168:F168"/>
    <mergeCell ref="A118:F118"/>
    <mergeCell ref="H118:H123"/>
    <mergeCell ref="A119:G119"/>
    <mergeCell ref="A135:F135"/>
    <mergeCell ref="A136:G136"/>
    <mergeCell ref="A140:F140"/>
    <mergeCell ref="A141:G141"/>
    <mergeCell ref="A143:F143"/>
    <mergeCell ref="A144:G144"/>
    <mergeCell ref="A157:F157"/>
    <mergeCell ref="A158:G158"/>
    <mergeCell ref="N6:N7"/>
    <mergeCell ref="A51:G51"/>
    <mergeCell ref="A1:G1"/>
    <mergeCell ref="A2:G2"/>
    <mergeCell ref="A3:G3"/>
    <mergeCell ref="A4:G4"/>
    <mergeCell ref="A6:G6"/>
    <mergeCell ref="A17:F17"/>
    <mergeCell ref="A18:G18"/>
    <mergeCell ref="A42:F42"/>
    <mergeCell ref="A43:G43"/>
    <mergeCell ref="A50:F50"/>
  </mergeCells>
  <printOptions horizontalCentered="1"/>
  <pageMargins left="0.51180555555555496" right="0.51180555555555496" top="1.5361111111111101" bottom="0.66944444444444395" header="0.31527777777777799" footer="0.31527777777777799"/>
  <pageSetup paperSize="8" scale="53" firstPageNumber="5" orientation="portrait" useFirstPageNumber="1" horizontalDpi="4294967292" verticalDpi="4294967294" r:id="rId1"/>
  <headerFooter>
    <oddHeader>&amp;C&amp;"Times New Roman,Normal"UNIVERSIDADE FEDERAL DO PIAUÍ
PRÓ-REITORIA DE ADMINISTRAÇÃO
&amp;12 Comissão Permanente de Licitação&amp;R&amp;P</oddHeader>
    <oddFooter>&amp;CUFPI – PRAD / Diretoria Administrativa - Comissão Permanente de Licitação - Campus Univ. Min. Petrônio Portela Ininga
cpl@ufpi.edu.br – www.ufpi.br - CNPJ: 06.517.387/0001-34 – Fone: (86) 3215-5924 / Fone/faz: (86) 3237-1773  – 64049-550 – Teresina-PI</oddFooter>
  </headerFooter>
  <rowBreaks count="1" manualBreakCount="1">
    <brk id="160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 enableFormatConditionsCalculation="0">
    <tabColor rgb="FFFFFFFF"/>
  </sheetPr>
  <dimension ref="A1:LL185"/>
  <sheetViews>
    <sheetView view="pageBreakPreview" zoomScale="70" zoomScaleNormal="70" zoomScaleSheetLayoutView="70" zoomScalePageLayoutView="70" workbookViewId="0">
      <selection activeCell="C8" sqref="C8"/>
    </sheetView>
  </sheetViews>
  <sheetFormatPr baseColWidth="10" defaultColWidth="8.83203125" defaultRowHeight="13" x14ac:dyDescent="0.15"/>
  <cols>
    <col min="1" max="1" width="16.33203125" customWidth="1"/>
    <col min="2" max="2" width="8.6640625" customWidth="1"/>
    <col min="3" max="3" width="79.83203125" customWidth="1"/>
    <col min="4" max="4" width="8.6640625" customWidth="1"/>
    <col min="5" max="5" width="13" customWidth="1"/>
    <col min="6" max="6" width="15.5" style="63" customWidth="1"/>
    <col min="7" max="7" width="20" customWidth="1"/>
    <col min="8" max="8" width="0" style="1" hidden="1" customWidth="1"/>
    <col min="9" max="9" width="17" customWidth="1"/>
    <col min="10" max="10" width="14.5" hidden="1" customWidth="1"/>
    <col min="11" max="11" width="13.5" hidden="1" customWidth="1"/>
    <col min="12" max="12" width="13.5" customWidth="1"/>
    <col min="13" max="13" width="17.83203125" customWidth="1"/>
    <col min="14" max="14" width="26.6640625" customWidth="1"/>
  </cols>
  <sheetData>
    <row r="1" spans="1:324" ht="15.75" customHeight="1" x14ac:dyDescent="0.2">
      <c r="A1" s="106" t="s">
        <v>0</v>
      </c>
      <c r="B1" s="106"/>
      <c r="C1" s="106"/>
      <c r="D1" s="106"/>
      <c r="E1" s="106"/>
      <c r="F1" s="106"/>
      <c r="G1" s="106"/>
      <c r="H1"/>
    </row>
    <row r="2" spans="1:324" ht="15.75" customHeight="1" x14ac:dyDescent="0.2">
      <c r="A2" s="106" t="s">
        <v>408</v>
      </c>
      <c r="B2" s="106"/>
      <c r="C2" s="106"/>
      <c r="D2" s="106"/>
      <c r="E2" s="106"/>
      <c r="F2" s="106"/>
      <c r="G2" s="106"/>
      <c r="H2"/>
    </row>
    <row r="3" spans="1:324" ht="16" x14ac:dyDescent="0.15">
      <c r="A3" s="107" t="s">
        <v>415</v>
      </c>
      <c r="B3" s="107"/>
      <c r="C3" s="107"/>
      <c r="D3" s="107"/>
      <c r="E3" s="107"/>
      <c r="F3" s="107"/>
      <c r="G3" s="107"/>
      <c r="H3"/>
    </row>
    <row r="4" spans="1:324" ht="15.75" customHeight="1" x14ac:dyDescent="0.2">
      <c r="A4" s="106"/>
      <c r="B4" s="106"/>
      <c r="C4" s="106"/>
      <c r="D4" s="106"/>
      <c r="E4" s="106"/>
      <c r="F4" s="106"/>
      <c r="G4" s="106"/>
      <c r="H4"/>
    </row>
    <row r="5" spans="1:324" ht="32.25" customHeight="1" thickBot="1" x14ac:dyDescent="0.2">
      <c r="A5" s="89" t="s">
        <v>4</v>
      </c>
      <c r="B5" s="89" t="s">
        <v>5</v>
      </c>
      <c r="C5" s="89" t="s">
        <v>6</v>
      </c>
      <c r="D5" s="89" t="s">
        <v>7</v>
      </c>
      <c r="E5" s="89" t="s">
        <v>8</v>
      </c>
      <c r="F5" s="92" t="s">
        <v>9</v>
      </c>
      <c r="G5" s="89" t="s">
        <v>10</v>
      </c>
      <c r="H5"/>
    </row>
    <row r="6" spans="1:324" ht="15.75" customHeight="1" x14ac:dyDescent="0.15">
      <c r="A6" s="94" t="s">
        <v>388</v>
      </c>
      <c r="B6" s="94"/>
      <c r="C6" s="94"/>
      <c r="D6" s="94"/>
      <c r="E6" s="94"/>
      <c r="F6" s="94"/>
      <c r="G6" s="94"/>
      <c r="H6"/>
      <c r="N6" s="108" t="s">
        <v>405</v>
      </c>
    </row>
    <row r="7" spans="1:324" ht="33" thickBot="1" x14ac:dyDescent="0.2">
      <c r="A7" s="70">
        <v>94218</v>
      </c>
      <c r="B7" s="70">
        <v>1</v>
      </c>
      <c r="C7" s="71" t="s">
        <v>390</v>
      </c>
      <c r="D7" s="72" t="s">
        <v>11</v>
      </c>
      <c r="E7" s="52">
        <v>109.29</v>
      </c>
      <c r="F7" s="50">
        <v>86.03</v>
      </c>
      <c r="G7" s="50">
        <f t="shared" ref="G7:G16" si="0">E7*F7</f>
        <v>9402.2187000000013</v>
      </c>
      <c r="H7" s="1" t="s">
        <v>12</v>
      </c>
      <c r="N7" s="109"/>
    </row>
    <row r="8" spans="1:324" ht="49" thickBot="1" x14ac:dyDescent="0.2">
      <c r="A8" s="70">
        <v>94219</v>
      </c>
      <c r="B8" s="70">
        <f>B7+1</f>
        <v>2</v>
      </c>
      <c r="C8" s="71" t="s">
        <v>391</v>
      </c>
      <c r="D8" s="72" t="s">
        <v>13</v>
      </c>
      <c r="E8" s="52">
        <v>163.93</v>
      </c>
      <c r="F8" s="50">
        <v>18.52</v>
      </c>
      <c r="G8" s="50">
        <f t="shared" si="0"/>
        <v>3035.9836</v>
      </c>
      <c r="H8" s="1" t="s">
        <v>12</v>
      </c>
      <c r="N8" s="42" t="s">
        <v>394</v>
      </c>
    </row>
    <row r="9" spans="1:324" s="8" customFormat="1" ht="33" thickBot="1" x14ac:dyDescent="0.2">
      <c r="A9" s="91">
        <v>94228</v>
      </c>
      <c r="B9" s="91">
        <f t="shared" ref="B9:B16" si="1">B8+1</f>
        <v>3</v>
      </c>
      <c r="C9" s="113" t="s">
        <v>14</v>
      </c>
      <c r="D9" s="90" t="s">
        <v>13</v>
      </c>
      <c r="E9" s="114">
        <v>157.58000000000001</v>
      </c>
      <c r="F9" s="115">
        <v>47.23</v>
      </c>
      <c r="G9" s="115">
        <f t="shared" si="0"/>
        <v>7442.5034000000005</v>
      </c>
      <c r="H9" s="6" t="s">
        <v>12</v>
      </c>
      <c r="I9"/>
      <c r="J9"/>
      <c r="K9"/>
      <c r="L9"/>
      <c r="M9"/>
      <c r="N9" s="43" t="s">
        <v>395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</row>
    <row r="10" spans="1:324" s="8" customFormat="1" ht="33" thickBot="1" x14ac:dyDescent="0.2">
      <c r="A10" s="70">
        <v>94231</v>
      </c>
      <c r="B10" s="70">
        <f t="shared" si="1"/>
        <v>4</v>
      </c>
      <c r="C10" s="71" t="s">
        <v>392</v>
      </c>
      <c r="D10" s="72" t="s">
        <v>13</v>
      </c>
      <c r="E10" s="52">
        <v>53.12</v>
      </c>
      <c r="F10" s="50">
        <v>24.42</v>
      </c>
      <c r="G10" s="50">
        <f t="shared" si="0"/>
        <v>1297.1904</v>
      </c>
      <c r="H10" s="6" t="s">
        <v>12</v>
      </c>
      <c r="I10"/>
      <c r="J10"/>
      <c r="K10"/>
      <c r="L10"/>
      <c r="M10"/>
      <c r="N10" s="43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</row>
    <row r="11" spans="1:324" s="8" customFormat="1" ht="48" x14ac:dyDescent="0.15">
      <c r="A11" s="70">
        <v>87881</v>
      </c>
      <c r="B11" s="70">
        <f t="shared" si="1"/>
        <v>5</v>
      </c>
      <c r="C11" s="71" t="s">
        <v>15</v>
      </c>
      <c r="D11" s="72" t="s">
        <v>11</v>
      </c>
      <c r="E11" s="52">
        <v>109.29</v>
      </c>
      <c r="F11" s="50">
        <v>2.95</v>
      </c>
      <c r="G11" s="50">
        <f t="shared" si="0"/>
        <v>322.40550000000002</v>
      </c>
      <c r="H11" s="6" t="s">
        <v>12</v>
      </c>
      <c r="I11"/>
      <c r="J11"/>
      <c r="K11"/>
      <c r="L11"/>
      <c r="M11"/>
      <c r="N11" s="44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</row>
    <row r="12" spans="1:324" ht="48" x14ac:dyDescent="0.15">
      <c r="A12" s="91">
        <v>96109</v>
      </c>
      <c r="B12" s="91">
        <f t="shared" si="1"/>
        <v>6</v>
      </c>
      <c r="C12" s="113" t="s">
        <v>16</v>
      </c>
      <c r="D12" s="90" t="s">
        <v>11</v>
      </c>
      <c r="E12" s="114">
        <v>54.64</v>
      </c>
      <c r="F12" s="115">
        <v>33.869999999999997</v>
      </c>
      <c r="G12" s="115">
        <f t="shared" si="0"/>
        <v>1850.6568</v>
      </c>
      <c r="H12" s="6" t="s">
        <v>12</v>
      </c>
    </row>
    <row r="13" spans="1:324" ht="32" x14ac:dyDescent="0.15">
      <c r="A13" s="70">
        <v>72201</v>
      </c>
      <c r="B13" s="70">
        <f t="shared" si="1"/>
        <v>7</v>
      </c>
      <c r="C13" s="71" t="s">
        <v>17</v>
      </c>
      <c r="D13" s="72" t="s">
        <v>11</v>
      </c>
      <c r="E13" s="52">
        <v>109.29</v>
      </c>
      <c r="F13" s="50">
        <v>8.75</v>
      </c>
      <c r="G13" s="50">
        <f t="shared" si="0"/>
        <v>956.28750000000002</v>
      </c>
      <c r="H13" s="6" t="s">
        <v>12</v>
      </c>
    </row>
    <row r="14" spans="1:324" ht="32" x14ac:dyDescent="0.15">
      <c r="A14" s="70">
        <v>55960</v>
      </c>
      <c r="B14" s="70">
        <f t="shared" si="1"/>
        <v>8</v>
      </c>
      <c r="C14" s="71" t="s">
        <v>18</v>
      </c>
      <c r="D14" s="72" t="s">
        <v>11</v>
      </c>
      <c r="E14" s="52">
        <v>163.93</v>
      </c>
      <c r="F14" s="50">
        <v>4.46</v>
      </c>
      <c r="G14" s="50">
        <f t="shared" si="0"/>
        <v>731.12779999999998</v>
      </c>
      <c r="H14" s="6" t="s">
        <v>12</v>
      </c>
    </row>
    <row r="15" spans="1:324" ht="48.75" customHeight="1" x14ac:dyDescent="0.15">
      <c r="A15" s="70">
        <v>94230</v>
      </c>
      <c r="B15" s="70">
        <f t="shared" si="1"/>
        <v>9</v>
      </c>
      <c r="C15" s="71" t="s">
        <v>19</v>
      </c>
      <c r="D15" s="72" t="s">
        <v>13</v>
      </c>
      <c r="E15" s="52">
        <v>27.32</v>
      </c>
      <c r="F15" s="50">
        <v>68.87</v>
      </c>
      <c r="G15" s="50">
        <f t="shared" si="0"/>
        <v>1881.5284000000001</v>
      </c>
      <c r="H15" s="9" t="s">
        <v>20</v>
      </c>
    </row>
    <row r="16" spans="1:324" ht="36.75" customHeight="1" x14ac:dyDescent="0.15">
      <c r="A16" s="70">
        <v>72089</v>
      </c>
      <c r="B16" s="70">
        <f t="shared" si="1"/>
        <v>10</v>
      </c>
      <c r="C16" s="71" t="s">
        <v>393</v>
      </c>
      <c r="D16" s="72" t="s">
        <v>11</v>
      </c>
      <c r="E16" s="52">
        <v>303.57</v>
      </c>
      <c r="F16" s="50">
        <v>10.86</v>
      </c>
      <c r="G16" s="50">
        <f t="shared" si="0"/>
        <v>3296.7701999999999</v>
      </c>
      <c r="H16" s="9" t="s">
        <v>21</v>
      </c>
    </row>
    <row r="17" spans="1:8" ht="15.75" customHeight="1" x14ac:dyDescent="0.15">
      <c r="A17" s="101" t="s">
        <v>373</v>
      </c>
      <c r="B17" s="101"/>
      <c r="C17" s="101"/>
      <c r="D17" s="101"/>
      <c r="E17" s="101"/>
      <c r="F17" s="101"/>
      <c r="G17" s="40">
        <f>SUM(G7:G16)</f>
        <v>30216.672299999998</v>
      </c>
    </row>
    <row r="18" spans="1:8" ht="16" x14ac:dyDescent="0.15">
      <c r="A18" s="105" t="s">
        <v>389</v>
      </c>
      <c r="B18" s="105"/>
      <c r="C18" s="105"/>
      <c r="D18" s="105"/>
      <c r="E18" s="105"/>
      <c r="F18" s="105"/>
      <c r="G18" s="105"/>
      <c r="H18"/>
    </row>
    <row r="19" spans="1:8" ht="16" x14ac:dyDescent="0.15">
      <c r="A19" s="70">
        <v>84862</v>
      </c>
      <c r="B19" s="70">
        <f>B16+1</f>
        <v>11</v>
      </c>
      <c r="C19" s="71" t="s">
        <v>23</v>
      </c>
      <c r="D19" s="72" t="s">
        <v>13</v>
      </c>
      <c r="E19" s="52">
        <v>27.32</v>
      </c>
      <c r="F19" s="50">
        <v>192.05</v>
      </c>
      <c r="G19" s="50">
        <f t="shared" ref="G19:G41" si="2">E19*F19</f>
        <v>5246.8060000000005</v>
      </c>
      <c r="H19" s="1" t="s">
        <v>12</v>
      </c>
    </row>
    <row r="20" spans="1:8" ht="32" x14ac:dyDescent="0.15">
      <c r="A20" s="70">
        <v>73665</v>
      </c>
      <c r="B20" s="70">
        <f t="shared" ref="B20:B41" si="3">B19+1</f>
        <v>12</v>
      </c>
      <c r="C20" s="71" t="s">
        <v>24</v>
      </c>
      <c r="D20" s="72" t="s">
        <v>11</v>
      </c>
      <c r="E20" s="52">
        <v>15.18</v>
      </c>
      <c r="F20" s="50">
        <v>53.23</v>
      </c>
      <c r="G20" s="50">
        <f t="shared" si="2"/>
        <v>808.03139999999996</v>
      </c>
      <c r="H20" s="1" t="s">
        <v>12</v>
      </c>
    </row>
    <row r="21" spans="1:8" ht="16" x14ac:dyDescent="0.15">
      <c r="A21" s="70" t="s">
        <v>25</v>
      </c>
      <c r="B21" s="70">
        <f t="shared" si="3"/>
        <v>13</v>
      </c>
      <c r="C21" s="71" t="s">
        <v>26</v>
      </c>
      <c r="D21" s="72" t="s">
        <v>13</v>
      </c>
      <c r="E21" s="52">
        <v>27.32</v>
      </c>
      <c r="F21" s="50">
        <v>102.64</v>
      </c>
      <c r="G21" s="50">
        <f t="shared" si="2"/>
        <v>2804.1248000000001</v>
      </c>
      <c r="H21" s="1" t="s">
        <v>12</v>
      </c>
    </row>
    <row r="22" spans="1:8" ht="16" x14ac:dyDescent="0.15">
      <c r="A22" s="70" t="s">
        <v>27</v>
      </c>
      <c r="B22" s="70">
        <f t="shared" si="3"/>
        <v>14</v>
      </c>
      <c r="C22" s="71" t="s">
        <v>28</v>
      </c>
      <c r="D22" s="72" t="s">
        <v>13</v>
      </c>
      <c r="E22" s="52">
        <v>27.32</v>
      </c>
      <c r="F22" s="50">
        <v>27.44</v>
      </c>
      <c r="G22" s="50">
        <f t="shared" si="2"/>
        <v>749.66079999999999</v>
      </c>
      <c r="H22" s="1" t="s">
        <v>12</v>
      </c>
    </row>
    <row r="23" spans="1:8" ht="16" x14ac:dyDescent="0.15">
      <c r="A23" s="70">
        <v>72117</v>
      </c>
      <c r="B23" s="70">
        <f t="shared" si="3"/>
        <v>15</v>
      </c>
      <c r="C23" s="71" t="s">
        <v>29</v>
      </c>
      <c r="D23" s="72" t="s">
        <v>11</v>
      </c>
      <c r="E23" s="52">
        <v>54.64</v>
      </c>
      <c r="F23" s="50">
        <v>144.47</v>
      </c>
      <c r="G23" s="50">
        <f t="shared" si="2"/>
        <v>7893.8407999999999</v>
      </c>
      <c r="H23" s="1" t="s">
        <v>12</v>
      </c>
    </row>
    <row r="24" spans="1:8" ht="32" x14ac:dyDescent="0.15">
      <c r="A24" s="70">
        <v>72118</v>
      </c>
      <c r="B24" s="70">
        <f t="shared" si="3"/>
        <v>16</v>
      </c>
      <c r="C24" s="73" t="s">
        <v>30</v>
      </c>
      <c r="D24" s="70" t="s">
        <v>11</v>
      </c>
      <c r="E24" s="51">
        <v>54.64</v>
      </c>
      <c r="F24" s="51">
        <v>213.62</v>
      </c>
      <c r="G24" s="50">
        <f t="shared" si="2"/>
        <v>11672.1968</v>
      </c>
      <c r="H24" s="1" t="s">
        <v>12</v>
      </c>
    </row>
    <row r="25" spans="1:8" ht="32" x14ac:dyDescent="0.15">
      <c r="A25" s="70">
        <v>72119</v>
      </c>
      <c r="B25" s="70">
        <f t="shared" si="3"/>
        <v>17</v>
      </c>
      <c r="C25" s="73" t="s">
        <v>31</v>
      </c>
      <c r="D25" s="70" t="s">
        <v>11</v>
      </c>
      <c r="E25" s="51">
        <v>22.77</v>
      </c>
      <c r="F25" s="51">
        <v>271.2</v>
      </c>
      <c r="G25" s="50">
        <f t="shared" si="2"/>
        <v>6175.2239999999993</v>
      </c>
      <c r="H25" s="1" t="s">
        <v>12</v>
      </c>
    </row>
    <row r="26" spans="1:8" ht="32" x14ac:dyDescent="0.15">
      <c r="A26" s="70">
        <v>72120</v>
      </c>
      <c r="B26" s="70">
        <f t="shared" si="3"/>
        <v>18</v>
      </c>
      <c r="C26" s="73" t="s">
        <v>32</v>
      </c>
      <c r="D26" s="70" t="s">
        <v>11</v>
      </c>
      <c r="E26" s="52">
        <v>13.66</v>
      </c>
      <c r="F26" s="52">
        <v>344.6</v>
      </c>
      <c r="G26" s="50">
        <f t="shared" si="2"/>
        <v>4707.2360000000008</v>
      </c>
      <c r="H26" s="1" t="s">
        <v>12</v>
      </c>
    </row>
    <row r="27" spans="1:8" ht="32" x14ac:dyDescent="0.15">
      <c r="A27" s="70" t="s">
        <v>33</v>
      </c>
      <c r="B27" s="70">
        <f t="shared" si="3"/>
        <v>19</v>
      </c>
      <c r="C27" s="71" t="s">
        <v>34</v>
      </c>
      <c r="D27" s="72" t="s">
        <v>11</v>
      </c>
      <c r="E27" s="52">
        <v>27.32</v>
      </c>
      <c r="F27" s="50">
        <v>446.28</v>
      </c>
      <c r="G27" s="50">
        <f t="shared" si="2"/>
        <v>12192.3696</v>
      </c>
      <c r="H27" s="1" t="s">
        <v>12</v>
      </c>
    </row>
    <row r="28" spans="1:8" ht="32" x14ac:dyDescent="0.15">
      <c r="A28" s="70" t="s">
        <v>397</v>
      </c>
      <c r="B28" s="70">
        <f t="shared" si="3"/>
        <v>20</v>
      </c>
      <c r="C28" s="71" t="s">
        <v>396</v>
      </c>
      <c r="D28" s="72" t="s">
        <v>35</v>
      </c>
      <c r="E28" s="52">
        <v>106</v>
      </c>
      <c r="F28" s="50">
        <v>26.58</v>
      </c>
      <c r="G28" s="50">
        <f t="shared" si="2"/>
        <v>2817.48</v>
      </c>
      <c r="H28" s="1" t="s">
        <v>12</v>
      </c>
    </row>
    <row r="29" spans="1:8" ht="48" x14ac:dyDescent="0.15">
      <c r="A29" s="70" t="s">
        <v>38</v>
      </c>
      <c r="B29" s="70">
        <f t="shared" si="3"/>
        <v>21</v>
      </c>
      <c r="C29" s="71" t="s">
        <v>39</v>
      </c>
      <c r="D29" s="72" t="s">
        <v>11</v>
      </c>
      <c r="E29" s="52">
        <v>15.18</v>
      </c>
      <c r="F29" s="50">
        <v>109.37</v>
      </c>
      <c r="G29" s="50">
        <f t="shared" si="2"/>
        <v>1660.2366</v>
      </c>
      <c r="H29" s="1" t="s">
        <v>12</v>
      </c>
    </row>
    <row r="30" spans="1:8" ht="48" x14ac:dyDescent="0.15">
      <c r="A30" s="70" t="s">
        <v>398</v>
      </c>
      <c r="B30" s="70">
        <f t="shared" si="3"/>
        <v>22</v>
      </c>
      <c r="C30" s="71" t="s">
        <v>400</v>
      </c>
      <c r="D30" s="72" t="s">
        <v>35</v>
      </c>
      <c r="E30" s="52">
        <v>6</v>
      </c>
      <c r="F30" s="52">
        <f>326.58+213.17</f>
        <v>539.75</v>
      </c>
      <c r="G30" s="50">
        <f t="shared" si="2"/>
        <v>3238.5</v>
      </c>
      <c r="H30" s="1">
        <v>394.96</v>
      </c>
    </row>
    <row r="31" spans="1:8" ht="48" x14ac:dyDescent="0.15">
      <c r="A31" s="70" t="s">
        <v>399</v>
      </c>
      <c r="B31" s="70">
        <f t="shared" si="3"/>
        <v>23</v>
      </c>
      <c r="C31" s="71" t="s">
        <v>401</v>
      </c>
      <c r="D31" s="72" t="s">
        <v>35</v>
      </c>
      <c r="E31" s="52">
        <v>3</v>
      </c>
      <c r="F31" s="52">
        <f>353.84+223.19</f>
        <v>577.03</v>
      </c>
      <c r="G31" s="50">
        <f t="shared" si="2"/>
        <v>1731.09</v>
      </c>
      <c r="H31" s="1">
        <v>398.15</v>
      </c>
    </row>
    <row r="32" spans="1:8" ht="48" x14ac:dyDescent="0.15">
      <c r="A32" s="70" t="s">
        <v>402</v>
      </c>
      <c r="B32" s="70">
        <f t="shared" si="3"/>
        <v>24</v>
      </c>
      <c r="C32" s="71" t="s">
        <v>45</v>
      </c>
      <c r="D32" s="72" t="s">
        <v>35</v>
      </c>
      <c r="E32" s="52">
        <v>6</v>
      </c>
      <c r="F32" s="52">
        <f>348.78+233.23</f>
        <v>582.01</v>
      </c>
      <c r="G32" s="50">
        <f t="shared" si="2"/>
        <v>3492.06</v>
      </c>
      <c r="H32" s="1">
        <v>401.72</v>
      </c>
    </row>
    <row r="33" spans="1:8" ht="48" x14ac:dyDescent="0.15">
      <c r="A33" s="70" t="s">
        <v>403</v>
      </c>
      <c r="B33" s="70">
        <f t="shared" si="3"/>
        <v>25</v>
      </c>
      <c r="C33" s="71" t="s">
        <v>47</v>
      </c>
      <c r="D33" s="72" t="s">
        <v>35</v>
      </c>
      <c r="E33" s="52">
        <v>3</v>
      </c>
      <c r="F33" s="52">
        <f>365.66+243.23</f>
        <v>608.89</v>
      </c>
      <c r="G33" s="50">
        <f t="shared" si="2"/>
        <v>1826.67</v>
      </c>
      <c r="H33" s="1">
        <v>425.27</v>
      </c>
    </row>
    <row r="34" spans="1:8" ht="32" x14ac:dyDescent="0.15">
      <c r="A34" s="70">
        <v>91341</v>
      </c>
      <c r="B34" s="70">
        <f t="shared" si="3"/>
        <v>26</v>
      </c>
      <c r="C34" s="71" t="s">
        <v>52</v>
      </c>
      <c r="D34" s="72" t="s">
        <v>11</v>
      </c>
      <c r="E34" s="52">
        <v>2.4300000000000002</v>
      </c>
      <c r="F34" s="52">
        <v>396.86</v>
      </c>
      <c r="G34" s="50">
        <f t="shared" si="2"/>
        <v>964.36980000000005</v>
      </c>
      <c r="H34" s="1">
        <v>582.79999999999995</v>
      </c>
    </row>
    <row r="35" spans="1:8" ht="32" x14ac:dyDescent="0.15">
      <c r="A35" s="70">
        <v>91306</v>
      </c>
      <c r="B35" s="70">
        <f t="shared" si="3"/>
        <v>27</v>
      </c>
      <c r="C35" s="71" t="s">
        <v>404</v>
      </c>
      <c r="D35" s="72" t="s">
        <v>35</v>
      </c>
      <c r="E35" s="52">
        <v>3</v>
      </c>
      <c r="F35" s="52">
        <v>70.38</v>
      </c>
      <c r="G35" s="50">
        <f t="shared" si="2"/>
        <v>211.14</v>
      </c>
      <c r="H35" s="9">
        <v>192.83</v>
      </c>
    </row>
    <row r="36" spans="1:8" ht="32" x14ac:dyDescent="0.15">
      <c r="A36" s="70" t="s">
        <v>60</v>
      </c>
      <c r="B36" s="70">
        <f t="shared" si="3"/>
        <v>28</v>
      </c>
      <c r="C36" s="71" t="s">
        <v>61</v>
      </c>
      <c r="D36" s="72" t="s">
        <v>11</v>
      </c>
      <c r="E36" s="52">
        <v>4.55</v>
      </c>
      <c r="F36" s="52">
        <v>252.92</v>
      </c>
      <c r="G36" s="50">
        <f t="shared" si="2"/>
        <v>1150.7859999999998</v>
      </c>
      <c r="H36" s="9">
        <v>237.86</v>
      </c>
    </row>
    <row r="37" spans="1:8" ht="48" x14ac:dyDescent="0.15">
      <c r="A37" s="70">
        <v>84885</v>
      </c>
      <c r="B37" s="70">
        <f t="shared" si="3"/>
        <v>29</v>
      </c>
      <c r="C37" s="71" t="s">
        <v>63</v>
      </c>
      <c r="D37" s="72" t="s">
        <v>35</v>
      </c>
      <c r="E37" s="52">
        <v>4</v>
      </c>
      <c r="F37" s="50">
        <v>539.37</v>
      </c>
      <c r="G37" s="50">
        <f t="shared" si="2"/>
        <v>2157.48</v>
      </c>
      <c r="H37" s="1" t="s">
        <v>12</v>
      </c>
    </row>
    <row r="38" spans="1:8" ht="48" x14ac:dyDescent="0.15">
      <c r="A38" s="70">
        <v>94579</v>
      </c>
      <c r="B38" s="70">
        <f t="shared" si="3"/>
        <v>30</v>
      </c>
      <c r="C38" s="71" t="s">
        <v>69</v>
      </c>
      <c r="D38" s="72" t="s">
        <v>11</v>
      </c>
      <c r="E38" s="52">
        <v>4.55</v>
      </c>
      <c r="F38" s="50">
        <v>318.63</v>
      </c>
      <c r="G38" s="50">
        <f t="shared" si="2"/>
        <v>1449.7665</v>
      </c>
      <c r="H38" s="9" t="s">
        <v>70</v>
      </c>
    </row>
    <row r="39" spans="1:8" ht="16" x14ac:dyDescent="0.15">
      <c r="A39" s="74" t="s">
        <v>71</v>
      </c>
      <c r="B39" s="70">
        <f t="shared" si="3"/>
        <v>31</v>
      </c>
      <c r="C39" s="75" t="s">
        <v>72</v>
      </c>
      <c r="D39" s="70" t="s">
        <v>11</v>
      </c>
      <c r="E39" s="52">
        <v>12.14</v>
      </c>
      <c r="F39" s="53">
        <v>237.77</v>
      </c>
      <c r="G39" s="50">
        <f t="shared" si="2"/>
        <v>2886.5278000000003</v>
      </c>
      <c r="H39" s="15"/>
    </row>
    <row r="40" spans="1:8" ht="16" x14ac:dyDescent="0.15">
      <c r="A40" s="74">
        <v>97645</v>
      </c>
      <c r="B40" s="70">
        <f t="shared" si="3"/>
        <v>32</v>
      </c>
      <c r="C40" s="75" t="s">
        <v>73</v>
      </c>
      <c r="D40" s="70" t="s">
        <v>11</v>
      </c>
      <c r="E40" s="52">
        <v>273.20999999999998</v>
      </c>
      <c r="F40" s="53">
        <v>16.489999999999998</v>
      </c>
      <c r="G40" s="50">
        <f t="shared" si="2"/>
        <v>4505.2328999999991</v>
      </c>
      <c r="H40" s="15"/>
    </row>
    <row r="41" spans="1:8" ht="16" x14ac:dyDescent="0.15">
      <c r="A41" s="76">
        <v>85005</v>
      </c>
      <c r="B41" s="70">
        <f t="shared" si="3"/>
        <v>33</v>
      </c>
      <c r="C41" s="75" t="s">
        <v>74</v>
      </c>
      <c r="D41" s="70" t="s">
        <v>11</v>
      </c>
      <c r="E41" s="52">
        <v>9.11</v>
      </c>
      <c r="F41" s="54">
        <v>390.61</v>
      </c>
      <c r="G41" s="50">
        <f t="shared" si="2"/>
        <v>3558.4571000000001</v>
      </c>
      <c r="H41" s="15"/>
    </row>
    <row r="42" spans="1:8" ht="15.75" customHeight="1" x14ac:dyDescent="0.15">
      <c r="A42" s="101" t="s">
        <v>373</v>
      </c>
      <c r="B42" s="101"/>
      <c r="C42" s="101"/>
      <c r="D42" s="101"/>
      <c r="E42" s="101"/>
      <c r="F42" s="101"/>
      <c r="G42" s="40">
        <f>SUM(G19:G41)</f>
        <v>83899.286899999977</v>
      </c>
      <c r="H42"/>
    </row>
    <row r="43" spans="1:8" ht="16" customHeight="1" x14ac:dyDescent="0.15">
      <c r="A43" s="105" t="s">
        <v>75</v>
      </c>
      <c r="B43" s="105"/>
      <c r="C43" s="105"/>
      <c r="D43" s="105"/>
      <c r="E43" s="105"/>
      <c r="F43" s="105"/>
      <c r="G43" s="105"/>
      <c r="H43"/>
    </row>
    <row r="44" spans="1:8" ht="32" x14ac:dyDescent="0.15">
      <c r="A44" s="70" t="s">
        <v>79</v>
      </c>
      <c r="B44" s="70">
        <f>B41+1</f>
        <v>34</v>
      </c>
      <c r="C44" s="71" t="s">
        <v>80</v>
      </c>
      <c r="D44" s="72" t="s">
        <v>11</v>
      </c>
      <c r="E44" s="60">
        <v>12.14</v>
      </c>
      <c r="F44" s="55">
        <v>108.36</v>
      </c>
      <c r="G44" s="50">
        <f t="shared" ref="G44:G49" si="4">E44*F44</f>
        <v>1315.4904000000001</v>
      </c>
      <c r="H44" s="1" t="s">
        <v>12</v>
      </c>
    </row>
    <row r="45" spans="1:8" ht="16" x14ac:dyDescent="0.15">
      <c r="A45" s="70" t="s">
        <v>81</v>
      </c>
      <c r="B45" s="70">
        <f t="shared" ref="B45:B49" si="5">B44+1</f>
        <v>35</v>
      </c>
      <c r="C45" s="71" t="s">
        <v>82</v>
      </c>
      <c r="D45" s="72" t="s">
        <v>76</v>
      </c>
      <c r="E45" s="60">
        <v>27.32</v>
      </c>
      <c r="F45" s="55">
        <v>432.74</v>
      </c>
      <c r="G45" s="50">
        <f t="shared" si="4"/>
        <v>11822.4568</v>
      </c>
      <c r="H45" s="1" t="s">
        <v>12</v>
      </c>
    </row>
    <row r="46" spans="1:8" ht="64" x14ac:dyDescent="0.15">
      <c r="A46" s="70">
        <v>87456</v>
      </c>
      <c r="B46" s="70">
        <f t="shared" si="5"/>
        <v>36</v>
      </c>
      <c r="C46" s="71" t="s">
        <v>83</v>
      </c>
      <c r="D46" s="72" t="s">
        <v>11</v>
      </c>
      <c r="E46" s="60">
        <v>106.25</v>
      </c>
      <c r="F46" s="55">
        <v>54.59</v>
      </c>
      <c r="G46" s="50">
        <f t="shared" si="4"/>
        <v>5800.1875</v>
      </c>
      <c r="H46" s="1" t="s">
        <v>12</v>
      </c>
    </row>
    <row r="47" spans="1:8" ht="32" x14ac:dyDescent="0.15">
      <c r="A47" s="70">
        <v>86889</v>
      </c>
      <c r="B47" s="70">
        <f t="shared" si="5"/>
        <v>37</v>
      </c>
      <c r="C47" s="71" t="s">
        <v>84</v>
      </c>
      <c r="D47" s="72" t="s">
        <v>85</v>
      </c>
      <c r="E47" s="52">
        <v>15.18</v>
      </c>
      <c r="F47" s="50">
        <v>556.37</v>
      </c>
      <c r="G47" s="50">
        <f t="shared" si="4"/>
        <v>8445.6965999999993</v>
      </c>
      <c r="H47" s="1" t="s">
        <v>12</v>
      </c>
    </row>
    <row r="48" spans="1:8" ht="32" x14ac:dyDescent="0.15">
      <c r="A48" s="70">
        <v>86895</v>
      </c>
      <c r="B48" s="70">
        <f t="shared" si="5"/>
        <v>38</v>
      </c>
      <c r="C48" s="71" t="s">
        <v>86</v>
      </c>
      <c r="D48" s="72" t="s">
        <v>11</v>
      </c>
      <c r="E48" s="52">
        <v>15.18</v>
      </c>
      <c r="F48" s="50">
        <v>273.61</v>
      </c>
      <c r="G48" s="50">
        <f t="shared" si="4"/>
        <v>4153.3998000000001</v>
      </c>
      <c r="H48" s="1" t="s">
        <v>12</v>
      </c>
    </row>
    <row r="49" spans="1:8" ht="32" x14ac:dyDescent="0.15">
      <c r="A49" s="70">
        <v>86957</v>
      </c>
      <c r="B49" s="70">
        <f t="shared" si="5"/>
        <v>39</v>
      </c>
      <c r="C49" s="71" t="s">
        <v>87</v>
      </c>
      <c r="D49" s="72" t="s">
        <v>35</v>
      </c>
      <c r="E49" s="52">
        <v>120</v>
      </c>
      <c r="F49" s="50">
        <v>18.440000000000001</v>
      </c>
      <c r="G49" s="50">
        <f t="shared" si="4"/>
        <v>2212.8000000000002</v>
      </c>
      <c r="H49" s="1" t="s">
        <v>12</v>
      </c>
    </row>
    <row r="50" spans="1:8" ht="15.75" customHeight="1" x14ac:dyDescent="0.15">
      <c r="A50" s="110" t="s">
        <v>88</v>
      </c>
      <c r="B50" s="110"/>
      <c r="C50" s="110"/>
      <c r="D50" s="110"/>
      <c r="E50" s="110"/>
      <c r="F50" s="110"/>
      <c r="G50" s="77">
        <f>SUM(G44:G49)</f>
        <v>33750.0311</v>
      </c>
      <c r="H50"/>
    </row>
    <row r="51" spans="1:8" ht="16" customHeight="1" x14ac:dyDescent="0.15">
      <c r="A51" s="105" t="s">
        <v>89</v>
      </c>
      <c r="B51" s="105"/>
      <c r="C51" s="105"/>
      <c r="D51" s="105"/>
      <c r="E51" s="105"/>
      <c r="F51" s="105"/>
      <c r="G51" s="105"/>
      <c r="H51"/>
    </row>
    <row r="52" spans="1:8" ht="16" x14ac:dyDescent="0.15">
      <c r="A52" s="70">
        <v>72278</v>
      </c>
      <c r="B52" s="70">
        <v>40</v>
      </c>
      <c r="C52" s="75" t="s">
        <v>106</v>
      </c>
      <c r="D52" s="70" t="s">
        <v>7</v>
      </c>
      <c r="E52" s="56">
        <v>215</v>
      </c>
      <c r="F52" s="56">
        <v>84.58</v>
      </c>
      <c r="G52" s="50">
        <f t="shared" ref="G52:G115" si="6">E52*F52</f>
        <v>18184.7</v>
      </c>
      <c r="H52"/>
    </row>
    <row r="53" spans="1:8" ht="32" x14ac:dyDescent="0.15">
      <c r="A53" s="70" t="s">
        <v>90</v>
      </c>
      <c r="B53" s="70">
        <v>41</v>
      </c>
      <c r="C53" s="75" t="s">
        <v>91</v>
      </c>
      <c r="D53" s="70" t="s">
        <v>7</v>
      </c>
      <c r="E53" s="56">
        <v>15</v>
      </c>
      <c r="F53" s="56">
        <v>44.16</v>
      </c>
      <c r="G53" s="50">
        <f t="shared" si="6"/>
        <v>662.4</v>
      </c>
      <c r="H53"/>
    </row>
    <row r="54" spans="1:8" ht="32" x14ac:dyDescent="0.15">
      <c r="A54" s="70" t="s">
        <v>92</v>
      </c>
      <c r="B54" s="70">
        <v>42</v>
      </c>
      <c r="C54" s="75" t="s">
        <v>93</v>
      </c>
      <c r="D54" s="70" t="s">
        <v>7</v>
      </c>
      <c r="E54" s="56">
        <v>15</v>
      </c>
      <c r="F54" s="56">
        <v>50.53</v>
      </c>
      <c r="G54" s="50">
        <f t="shared" si="6"/>
        <v>757.95</v>
      </c>
      <c r="H54"/>
    </row>
    <row r="55" spans="1:8" ht="32" x14ac:dyDescent="0.15">
      <c r="A55" s="70" t="s">
        <v>94</v>
      </c>
      <c r="B55" s="70">
        <v>43</v>
      </c>
      <c r="C55" s="75" t="s">
        <v>95</v>
      </c>
      <c r="D55" s="70" t="s">
        <v>7</v>
      </c>
      <c r="E55" s="56">
        <v>15</v>
      </c>
      <c r="F55" s="56">
        <v>58.35</v>
      </c>
      <c r="G55" s="50">
        <f t="shared" si="6"/>
        <v>875.25</v>
      </c>
      <c r="H55"/>
    </row>
    <row r="56" spans="1:8" ht="64" x14ac:dyDescent="0.15">
      <c r="A56" s="70" t="s">
        <v>96</v>
      </c>
      <c r="B56" s="70">
        <v>44</v>
      </c>
      <c r="C56" s="75" t="s">
        <v>97</v>
      </c>
      <c r="D56" s="70" t="s">
        <v>7</v>
      </c>
      <c r="E56" s="56">
        <v>7</v>
      </c>
      <c r="F56" s="56">
        <v>129.02000000000001</v>
      </c>
      <c r="G56" s="50">
        <f t="shared" si="6"/>
        <v>903.1400000000001</v>
      </c>
      <c r="H56"/>
    </row>
    <row r="57" spans="1:8" ht="16" x14ac:dyDescent="0.15">
      <c r="A57" s="70" t="s">
        <v>98</v>
      </c>
      <c r="B57" s="70">
        <v>45</v>
      </c>
      <c r="C57" s="75" t="s">
        <v>99</v>
      </c>
      <c r="D57" s="70" t="s">
        <v>7</v>
      </c>
      <c r="E57" s="56">
        <v>15</v>
      </c>
      <c r="F57" s="56">
        <v>282.77999999999997</v>
      </c>
      <c r="G57" s="50">
        <f t="shared" si="6"/>
        <v>4241.7</v>
      </c>
      <c r="H57"/>
    </row>
    <row r="58" spans="1:8" ht="32" x14ac:dyDescent="0.15">
      <c r="A58" s="70">
        <v>83399</v>
      </c>
      <c r="B58" s="70">
        <v>46</v>
      </c>
      <c r="C58" s="75" t="s">
        <v>100</v>
      </c>
      <c r="D58" s="70" t="s">
        <v>7</v>
      </c>
      <c r="E58" s="56">
        <v>25</v>
      </c>
      <c r="F58" s="56">
        <v>30.42</v>
      </c>
      <c r="G58" s="50">
        <f t="shared" si="6"/>
        <v>760.5</v>
      </c>
      <c r="H58"/>
    </row>
    <row r="59" spans="1:8" ht="48" x14ac:dyDescent="0.15">
      <c r="A59" s="70">
        <v>83400</v>
      </c>
      <c r="B59" s="70">
        <v>47</v>
      </c>
      <c r="C59" s="75" t="s">
        <v>101</v>
      </c>
      <c r="D59" s="70" t="s">
        <v>7</v>
      </c>
      <c r="E59" s="56">
        <v>7</v>
      </c>
      <c r="F59" s="56">
        <v>87.5</v>
      </c>
      <c r="G59" s="50">
        <f t="shared" si="6"/>
        <v>612.5</v>
      </c>
      <c r="H59"/>
    </row>
    <row r="60" spans="1:8" ht="32" x14ac:dyDescent="0.15">
      <c r="A60" s="70">
        <v>83478</v>
      </c>
      <c r="B60" s="70">
        <v>48</v>
      </c>
      <c r="C60" s="75" t="s">
        <v>102</v>
      </c>
      <c r="D60" s="70" t="s">
        <v>7</v>
      </c>
      <c r="E60" s="56">
        <v>7</v>
      </c>
      <c r="F60" s="56">
        <v>285.25</v>
      </c>
      <c r="G60" s="50">
        <f t="shared" si="6"/>
        <v>1996.75</v>
      </c>
      <c r="H60"/>
    </row>
    <row r="61" spans="1:8" ht="32" x14ac:dyDescent="0.15">
      <c r="A61" s="70">
        <v>83479</v>
      </c>
      <c r="B61" s="70">
        <v>49</v>
      </c>
      <c r="C61" s="75" t="s">
        <v>103</v>
      </c>
      <c r="D61" s="70" t="s">
        <v>7</v>
      </c>
      <c r="E61" s="56">
        <v>7</v>
      </c>
      <c r="F61" s="56">
        <v>113.08</v>
      </c>
      <c r="G61" s="50">
        <f t="shared" si="6"/>
        <v>791.56</v>
      </c>
      <c r="H61"/>
    </row>
    <row r="62" spans="1:8" ht="16" x14ac:dyDescent="0.15">
      <c r="A62" s="70">
        <v>83480</v>
      </c>
      <c r="B62" s="70">
        <v>50</v>
      </c>
      <c r="C62" s="75" t="s">
        <v>104</v>
      </c>
      <c r="D62" s="70" t="s">
        <v>7</v>
      </c>
      <c r="E62" s="56">
        <v>7</v>
      </c>
      <c r="F62" s="56">
        <v>87.01</v>
      </c>
      <c r="G62" s="50">
        <f t="shared" si="6"/>
        <v>609.07000000000005</v>
      </c>
      <c r="H62"/>
    </row>
    <row r="63" spans="1:8" ht="16" x14ac:dyDescent="0.15">
      <c r="A63" s="70">
        <v>83481</v>
      </c>
      <c r="B63" s="70">
        <v>51</v>
      </c>
      <c r="C63" s="75" t="s">
        <v>105</v>
      </c>
      <c r="D63" s="70" t="s">
        <v>7</v>
      </c>
      <c r="E63" s="56">
        <v>7</v>
      </c>
      <c r="F63" s="56">
        <v>99.1</v>
      </c>
      <c r="G63" s="50">
        <f t="shared" si="6"/>
        <v>693.69999999999993</v>
      </c>
      <c r="H63"/>
    </row>
    <row r="64" spans="1:8" ht="32" x14ac:dyDescent="0.15">
      <c r="A64" s="70">
        <v>83391</v>
      </c>
      <c r="B64" s="70">
        <v>52</v>
      </c>
      <c r="C64" s="75" t="s">
        <v>107</v>
      </c>
      <c r="D64" s="70" t="s">
        <v>7</v>
      </c>
      <c r="E64" s="56">
        <v>285</v>
      </c>
      <c r="F64" s="56">
        <v>29.45</v>
      </c>
      <c r="G64" s="50">
        <f t="shared" si="6"/>
        <v>8393.25</v>
      </c>
      <c r="H64"/>
    </row>
    <row r="65" spans="1:8" ht="32" x14ac:dyDescent="0.15">
      <c r="A65" s="70">
        <v>83393</v>
      </c>
      <c r="B65" s="70">
        <v>53</v>
      </c>
      <c r="C65" s="75" t="s">
        <v>108</v>
      </c>
      <c r="D65" s="70" t="s">
        <v>7</v>
      </c>
      <c r="E65" s="56">
        <v>285</v>
      </c>
      <c r="F65" s="56">
        <v>27.71</v>
      </c>
      <c r="G65" s="50">
        <f t="shared" si="6"/>
        <v>7897.35</v>
      </c>
      <c r="H65"/>
    </row>
    <row r="66" spans="1:8" ht="32" x14ac:dyDescent="0.15">
      <c r="A66" s="70" t="s">
        <v>109</v>
      </c>
      <c r="B66" s="70">
        <v>54</v>
      </c>
      <c r="C66" s="75" t="s">
        <v>110</v>
      </c>
      <c r="D66" s="70" t="s">
        <v>7</v>
      </c>
      <c r="E66" s="56">
        <v>4</v>
      </c>
      <c r="F66" s="56">
        <v>1126.97</v>
      </c>
      <c r="G66" s="50">
        <f t="shared" si="6"/>
        <v>4507.88</v>
      </c>
      <c r="H66"/>
    </row>
    <row r="67" spans="1:8" ht="32" x14ac:dyDescent="0.15">
      <c r="A67" s="70" t="s">
        <v>111</v>
      </c>
      <c r="B67" s="70">
        <v>55</v>
      </c>
      <c r="C67" s="75" t="s">
        <v>112</v>
      </c>
      <c r="D67" s="70" t="s">
        <v>7</v>
      </c>
      <c r="E67" s="56">
        <v>4</v>
      </c>
      <c r="F67" s="56">
        <v>1161.77</v>
      </c>
      <c r="G67" s="50">
        <f t="shared" si="6"/>
        <v>4647.08</v>
      </c>
      <c r="H67"/>
    </row>
    <row r="68" spans="1:8" ht="32" x14ac:dyDescent="0.15">
      <c r="A68" s="70" t="s">
        <v>113</v>
      </c>
      <c r="B68" s="70">
        <v>56</v>
      </c>
      <c r="C68" s="75" t="s">
        <v>114</v>
      </c>
      <c r="D68" s="70" t="s">
        <v>7</v>
      </c>
      <c r="E68" s="56">
        <v>4</v>
      </c>
      <c r="F68" s="56">
        <v>662.88</v>
      </c>
      <c r="G68" s="50">
        <f t="shared" si="6"/>
        <v>2651.52</v>
      </c>
      <c r="H68"/>
    </row>
    <row r="69" spans="1:8" ht="32" x14ac:dyDescent="0.15">
      <c r="A69" s="70" t="s">
        <v>115</v>
      </c>
      <c r="B69" s="70">
        <v>57</v>
      </c>
      <c r="C69" s="75" t="s">
        <v>116</v>
      </c>
      <c r="D69" s="70" t="s">
        <v>7</v>
      </c>
      <c r="E69" s="56">
        <v>2</v>
      </c>
      <c r="F69" s="56">
        <v>8345.5499999999993</v>
      </c>
      <c r="G69" s="50">
        <f t="shared" si="6"/>
        <v>16691.099999999999</v>
      </c>
      <c r="H69"/>
    </row>
    <row r="70" spans="1:8" ht="32" x14ac:dyDescent="0.15">
      <c r="A70" s="70" t="s">
        <v>117</v>
      </c>
      <c r="B70" s="70">
        <v>58</v>
      </c>
      <c r="C70" s="75" t="s">
        <v>118</v>
      </c>
      <c r="D70" s="70" t="s">
        <v>7</v>
      </c>
      <c r="E70" s="56">
        <v>2</v>
      </c>
      <c r="F70" s="56">
        <v>10521.11</v>
      </c>
      <c r="G70" s="50">
        <f t="shared" si="6"/>
        <v>21042.22</v>
      </c>
      <c r="H70"/>
    </row>
    <row r="71" spans="1:8" ht="48" x14ac:dyDescent="0.15">
      <c r="A71" s="70" t="s">
        <v>119</v>
      </c>
      <c r="B71" s="70">
        <v>59</v>
      </c>
      <c r="C71" s="75" t="s">
        <v>120</v>
      </c>
      <c r="D71" s="70" t="s">
        <v>7</v>
      </c>
      <c r="E71" s="56">
        <v>7</v>
      </c>
      <c r="F71" s="56">
        <v>332.42</v>
      </c>
      <c r="G71" s="50">
        <f t="shared" si="6"/>
        <v>2326.94</v>
      </c>
      <c r="H71"/>
    </row>
    <row r="72" spans="1:8" ht="32" x14ac:dyDescent="0.15">
      <c r="A72" s="70" t="s">
        <v>121</v>
      </c>
      <c r="B72" s="70">
        <v>60</v>
      </c>
      <c r="C72" s="75" t="s">
        <v>122</v>
      </c>
      <c r="D72" s="70" t="s">
        <v>7</v>
      </c>
      <c r="E72" s="56">
        <v>7</v>
      </c>
      <c r="F72" s="56">
        <v>25.47</v>
      </c>
      <c r="G72" s="50">
        <f t="shared" si="6"/>
        <v>178.29</v>
      </c>
      <c r="H72"/>
    </row>
    <row r="73" spans="1:8" ht="32" x14ac:dyDescent="0.15">
      <c r="A73" s="70" t="s">
        <v>123</v>
      </c>
      <c r="B73" s="70">
        <v>61</v>
      </c>
      <c r="C73" s="75" t="s">
        <v>124</v>
      </c>
      <c r="D73" s="70" t="s">
        <v>7</v>
      </c>
      <c r="E73" s="56">
        <v>7</v>
      </c>
      <c r="F73" s="56">
        <v>78.569999999999993</v>
      </c>
      <c r="G73" s="50">
        <f t="shared" si="6"/>
        <v>549.99</v>
      </c>
      <c r="H73"/>
    </row>
    <row r="74" spans="1:8" ht="32" x14ac:dyDescent="0.15">
      <c r="A74" s="70" t="s">
        <v>125</v>
      </c>
      <c r="B74" s="70">
        <v>62</v>
      </c>
      <c r="C74" s="75" t="s">
        <v>126</v>
      </c>
      <c r="D74" s="70" t="s">
        <v>7</v>
      </c>
      <c r="E74" s="56">
        <v>15</v>
      </c>
      <c r="F74" s="56">
        <v>9.68</v>
      </c>
      <c r="G74" s="50">
        <f t="shared" si="6"/>
        <v>145.19999999999999</v>
      </c>
      <c r="H74"/>
    </row>
    <row r="75" spans="1:8" ht="32" x14ac:dyDescent="0.15">
      <c r="A75" s="70" t="s">
        <v>127</v>
      </c>
      <c r="B75" s="70">
        <v>63</v>
      </c>
      <c r="C75" s="75" t="s">
        <v>128</v>
      </c>
      <c r="D75" s="70" t="s">
        <v>7</v>
      </c>
      <c r="E75" s="56">
        <v>15</v>
      </c>
      <c r="F75" s="56">
        <v>9.56</v>
      </c>
      <c r="G75" s="50">
        <f t="shared" si="6"/>
        <v>143.4</v>
      </c>
      <c r="H75"/>
    </row>
    <row r="76" spans="1:8" ht="32" x14ac:dyDescent="0.15">
      <c r="A76" s="70" t="s">
        <v>129</v>
      </c>
      <c r="B76" s="70">
        <v>64</v>
      </c>
      <c r="C76" s="75" t="s">
        <v>130</v>
      </c>
      <c r="D76" s="70" t="s">
        <v>7</v>
      </c>
      <c r="E76" s="56">
        <v>15</v>
      </c>
      <c r="F76" s="56">
        <v>6.79</v>
      </c>
      <c r="G76" s="50">
        <f t="shared" si="6"/>
        <v>101.85</v>
      </c>
      <c r="H76"/>
    </row>
    <row r="77" spans="1:8" ht="32" x14ac:dyDescent="0.15">
      <c r="A77" s="70">
        <v>88545</v>
      </c>
      <c r="B77" s="70">
        <v>65</v>
      </c>
      <c r="C77" s="75" t="s">
        <v>131</v>
      </c>
      <c r="D77" s="70" t="s">
        <v>7</v>
      </c>
      <c r="E77" s="56">
        <v>15</v>
      </c>
      <c r="F77" s="56">
        <v>159.69999999999999</v>
      </c>
      <c r="G77" s="50">
        <f t="shared" si="6"/>
        <v>2395.5</v>
      </c>
      <c r="H77"/>
    </row>
    <row r="78" spans="1:8" ht="32" x14ac:dyDescent="0.15">
      <c r="A78" s="70" t="s">
        <v>132</v>
      </c>
      <c r="B78" s="70">
        <v>66</v>
      </c>
      <c r="C78" s="75" t="s">
        <v>133</v>
      </c>
      <c r="D78" s="70" t="s">
        <v>7</v>
      </c>
      <c r="E78" s="56">
        <v>24</v>
      </c>
      <c r="F78" s="56">
        <v>32.130000000000003</v>
      </c>
      <c r="G78" s="50">
        <f t="shared" si="6"/>
        <v>771.12000000000012</v>
      </c>
      <c r="H78"/>
    </row>
    <row r="79" spans="1:8" ht="32" x14ac:dyDescent="0.15">
      <c r="A79" s="70" t="s">
        <v>134</v>
      </c>
      <c r="B79" s="70">
        <v>67</v>
      </c>
      <c r="C79" s="75" t="s">
        <v>135</v>
      </c>
      <c r="D79" s="70" t="s">
        <v>7</v>
      </c>
      <c r="E79" s="56">
        <v>24</v>
      </c>
      <c r="F79" s="56">
        <v>50.72</v>
      </c>
      <c r="G79" s="50">
        <f t="shared" si="6"/>
        <v>1217.28</v>
      </c>
      <c r="H79"/>
    </row>
    <row r="80" spans="1:8" ht="32" x14ac:dyDescent="0.15">
      <c r="A80" s="70" t="s">
        <v>136</v>
      </c>
      <c r="B80" s="70">
        <v>68</v>
      </c>
      <c r="C80" s="75" t="s">
        <v>137</v>
      </c>
      <c r="D80" s="70" t="s">
        <v>7</v>
      </c>
      <c r="E80" s="56">
        <v>24</v>
      </c>
      <c r="F80" s="56">
        <v>154.79</v>
      </c>
      <c r="G80" s="50">
        <f t="shared" si="6"/>
        <v>3714.96</v>
      </c>
      <c r="H80"/>
    </row>
    <row r="81" spans="1:8" ht="32" x14ac:dyDescent="0.15">
      <c r="A81" s="70">
        <v>72271</v>
      </c>
      <c r="B81" s="70">
        <v>69</v>
      </c>
      <c r="C81" s="75" t="s">
        <v>138</v>
      </c>
      <c r="D81" s="70" t="s">
        <v>7</v>
      </c>
      <c r="E81" s="56">
        <v>24</v>
      </c>
      <c r="F81" s="56">
        <v>12.51</v>
      </c>
      <c r="G81" s="50">
        <f t="shared" si="6"/>
        <v>300.24</v>
      </c>
      <c r="H81"/>
    </row>
    <row r="82" spans="1:8" ht="32" x14ac:dyDescent="0.15">
      <c r="A82" s="70">
        <v>72272</v>
      </c>
      <c r="B82" s="70">
        <v>70</v>
      </c>
      <c r="C82" s="75" t="s">
        <v>139</v>
      </c>
      <c r="D82" s="70" t="s">
        <v>7</v>
      </c>
      <c r="E82" s="56">
        <v>24</v>
      </c>
      <c r="F82" s="56">
        <v>14.57</v>
      </c>
      <c r="G82" s="50">
        <f t="shared" si="6"/>
        <v>349.68</v>
      </c>
      <c r="H82"/>
    </row>
    <row r="83" spans="1:8" ht="32" x14ac:dyDescent="0.15">
      <c r="A83" s="70">
        <v>83377</v>
      </c>
      <c r="B83" s="70">
        <v>71</v>
      </c>
      <c r="C83" s="75" t="s">
        <v>140</v>
      </c>
      <c r="D83" s="70" t="s">
        <v>7</v>
      </c>
      <c r="E83" s="56">
        <v>24</v>
      </c>
      <c r="F83" s="56">
        <v>14.94</v>
      </c>
      <c r="G83" s="50">
        <f t="shared" si="6"/>
        <v>358.56</v>
      </c>
      <c r="H83"/>
    </row>
    <row r="84" spans="1:8" ht="32" x14ac:dyDescent="0.15">
      <c r="A84" s="70" t="s">
        <v>141</v>
      </c>
      <c r="B84" s="70">
        <v>72</v>
      </c>
      <c r="C84" s="75" t="s">
        <v>142</v>
      </c>
      <c r="D84" s="70" t="s">
        <v>7</v>
      </c>
      <c r="E84" s="56">
        <v>7</v>
      </c>
      <c r="F84" s="56">
        <v>76.34</v>
      </c>
      <c r="G84" s="50">
        <f t="shared" si="6"/>
        <v>534.38</v>
      </c>
      <c r="H84"/>
    </row>
    <row r="85" spans="1:8" ht="32" x14ac:dyDescent="0.15">
      <c r="A85" s="70" t="s">
        <v>143</v>
      </c>
      <c r="B85" s="70">
        <v>73</v>
      </c>
      <c r="C85" s="75" t="s">
        <v>144</v>
      </c>
      <c r="D85" s="70" t="s">
        <v>7</v>
      </c>
      <c r="E85" s="56">
        <v>7</v>
      </c>
      <c r="F85" s="56">
        <v>102.61</v>
      </c>
      <c r="G85" s="50">
        <f t="shared" si="6"/>
        <v>718.27</v>
      </c>
      <c r="H85"/>
    </row>
    <row r="86" spans="1:8" ht="32" x14ac:dyDescent="0.15">
      <c r="A86" s="70" t="s">
        <v>145</v>
      </c>
      <c r="B86" s="70">
        <v>74</v>
      </c>
      <c r="C86" s="75" t="s">
        <v>146</v>
      </c>
      <c r="D86" s="70" t="s">
        <v>7</v>
      </c>
      <c r="E86" s="56">
        <v>3</v>
      </c>
      <c r="F86" s="56">
        <v>295.16000000000003</v>
      </c>
      <c r="G86" s="50">
        <f t="shared" si="6"/>
        <v>885.48</v>
      </c>
      <c r="H86"/>
    </row>
    <row r="87" spans="1:8" ht="32" x14ac:dyDescent="0.15">
      <c r="A87" s="70" t="s">
        <v>147</v>
      </c>
      <c r="B87" s="70">
        <v>75</v>
      </c>
      <c r="C87" s="75" t="s">
        <v>148</v>
      </c>
      <c r="D87" s="70" t="s">
        <v>7</v>
      </c>
      <c r="E87" s="56">
        <v>3</v>
      </c>
      <c r="F87" s="56">
        <v>766.79</v>
      </c>
      <c r="G87" s="50">
        <f t="shared" si="6"/>
        <v>2300.37</v>
      </c>
      <c r="H87"/>
    </row>
    <row r="88" spans="1:8" ht="32" x14ac:dyDescent="0.15">
      <c r="A88" s="70" t="s">
        <v>149</v>
      </c>
      <c r="B88" s="70">
        <v>76</v>
      </c>
      <c r="C88" s="75" t="s">
        <v>150</v>
      </c>
      <c r="D88" s="70" t="s">
        <v>7</v>
      </c>
      <c r="E88" s="56">
        <v>2</v>
      </c>
      <c r="F88" s="56">
        <v>1048.76</v>
      </c>
      <c r="G88" s="50">
        <f t="shared" si="6"/>
        <v>2097.52</v>
      </c>
      <c r="H88"/>
    </row>
    <row r="89" spans="1:8" ht="32" x14ac:dyDescent="0.15">
      <c r="A89" s="70" t="s">
        <v>151</v>
      </c>
      <c r="B89" s="70">
        <v>77</v>
      </c>
      <c r="C89" s="75" t="s">
        <v>152</v>
      </c>
      <c r="D89" s="70" t="s">
        <v>7</v>
      </c>
      <c r="E89" s="56">
        <v>2</v>
      </c>
      <c r="F89" s="56">
        <v>1719.48</v>
      </c>
      <c r="G89" s="50">
        <f t="shared" si="6"/>
        <v>3438.96</v>
      </c>
      <c r="H89"/>
    </row>
    <row r="90" spans="1:8" ht="32" x14ac:dyDescent="0.15">
      <c r="A90" s="70" t="s">
        <v>153</v>
      </c>
      <c r="B90" s="70">
        <v>78</v>
      </c>
      <c r="C90" s="75" t="s">
        <v>154</v>
      </c>
      <c r="D90" s="70" t="s">
        <v>7</v>
      </c>
      <c r="E90" s="56">
        <v>6</v>
      </c>
      <c r="F90" s="56">
        <v>462.76</v>
      </c>
      <c r="G90" s="50">
        <f t="shared" si="6"/>
        <v>2776.56</v>
      </c>
      <c r="H90"/>
    </row>
    <row r="91" spans="1:8" ht="32" x14ac:dyDescent="0.15">
      <c r="A91" s="70" t="s">
        <v>155</v>
      </c>
      <c r="B91" s="70">
        <v>79</v>
      </c>
      <c r="C91" s="75" t="s">
        <v>156</v>
      </c>
      <c r="D91" s="70" t="s">
        <v>7</v>
      </c>
      <c r="E91" s="56">
        <v>24</v>
      </c>
      <c r="F91" s="56">
        <v>11.69</v>
      </c>
      <c r="G91" s="50">
        <f t="shared" si="6"/>
        <v>280.56</v>
      </c>
      <c r="H91"/>
    </row>
    <row r="92" spans="1:8" ht="32" x14ac:dyDescent="0.15">
      <c r="A92" s="70" t="s">
        <v>157</v>
      </c>
      <c r="B92" s="70">
        <v>80</v>
      </c>
      <c r="C92" s="75" t="s">
        <v>158</v>
      </c>
      <c r="D92" s="70" t="s">
        <v>7</v>
      </c>
      <c r="E92" s="56">
        <v>24</v>
      </c>
      <c r="F92" s="56">
        <v>18.170000000000002</v>
      </c>
      <c r="G92" s="50">
        <f t="shared" si="6"/>
        <v>436.08000000000004</v>
      </c>
      <c r="H92"/>
    </row>
    <row r="93" spans="1:8" ht="48" x14ac:dyDescent="0.15">
      <c r="A93" s="70">
        <v>83463</v>
      </c>
      <c r="B93" s="70">
        <v>81</v>
      </c>
      <c r="C93" s="75" t="s">
        <v>159</v>
      </c>
      <c r="D93" s="70" t="s">
        <v>7</v>
      </c>
      <c r="E93" s="56">
        <v>2</v>
      </c>
      <c r="F93" s="56">
        <v>253.31</v>
      </c>
      <c r="G93" s="50">
        <f t="shared" si="6"/>
        <v>506.62</v>
      </c>
      <c r="H93"/>
    </row>
    <row r="94" spans="1:8" ht="48" x14ac:dyDescent="0.15">
      <c r="A94" s="70" t="s">
        <v>160</v>
      </c>
      <c r="B94" s="70">
        <v>82</v>
      </c>
      <c r="C94" s="75" t="s">
        <v>161</v>
      </c>
      <c r="D94" s="70" t="s">
        <v>7</v>
      </c>
      <c r="E94" s="56">
        <v>2</v>
      </c>
      <c r="F94" s="56">
        <v>344.97</v>
      </c>
      <c r="G94" s="50">
        <f t="shared" si="6"/>
        <v>689.94</v>
      </c>
      <c r="H94"/>
    </row>
    <row r="95" spans="1:8" ht="48" x14ac:dyDescent="0.15">
      <c r="A95" s="70" t="s">
        <v>162</v>
      </c>
      <c r="B95" s="70">
        <v>83</v>
      </c>
      <c r="C95" s="75" t="s">
        <v>163</v>
      </c>
      <c r="D95" s="70" t="s">
        <v>7</v>
      </c>
      <c r="E95" s="56">
        <v>2</v>
      </c>
      <c r="F95" s="56">
        <v>400.12</v>
      </c>
      <c r="G95" s="50">
        <f t="shared" si="6"/>
        <v>800.24</v>
      </c>
      <c r="H95"/>
    </row>
    <row r="96" spans="1:8" ht="48" x14ac:dyDescent="0.15">
      <c r="A96" s="70" t="s">
        <v>164</v>
      </c>
      <c r="B96" s="70">
        <v>84</v>
      </c>
      <c r="C96" s="75" t="s">
        <v>165</v>
      </c>
      <c r="D96" s="70" t="s">
        <v>7</v>
      </c>
      <c r="E96" s="56">
        <v>2</v>
      </c>
      <c r="F96" s="56">
        <v>782.68</v>
      </c>
      <c r="G96" s="50">
        <f t="shared" si="6"/>
        <v>1565.36</v>
      </c>
      <c r="H96"/>
    </row>
    <row r="97" spans="1:8" ht="16" x14ac:dyDescent="0.15">
      <c r="A97" s="78">
        <v>72339</v>
      </c>
      <c r="B97" s="70">
        <v>85</v>
      </c>
      <c r="C97" s="79" t="s">
        <v>166</v>
      </c>
      <c r="D97" s="78" t="s">
        <v>7</v>
      </c>
      <c r="E97" s="80">
        <v>54</v>
      </c>
      <c r="F97" s="57">
        <v>47.25</v>
      </c>
      <c r="G97" s="81">
        <f t="shared" si="6"/>
        <v>2551.5</v>
      </c>
      <c r="H97"/>
    </row>
    <row r="98" spans="1:8" ht="32" x14ac:dyDescent="0.15">
      <c r="A98" s="70">
        <v>83403</v>
      </c>
      <c r="B98" s="70">
        <v>86</v>
      </c>
      <c r="C98" s="75" t="s">
        <v>167</v>
      </c>
      <c r="D98" s="70" t="s">
        <v>7</v>
      </c>
      <c r="E98" s="56">
        <v>24</v>
      </c>
      <c r="F98" s="56">
        <v>14.95</v>
      </c>
      <c r="G98" s="50">
        <f t="shared" si="6"/>
        <v>358.79999999999995</v>
      </c>
      <c r="H98"/>
    </row>
    <row r="99" spans="1:8" ht="32" x14ac:dyDescent="0.15">
      <c r="A99" s="70" t="s">
        <v>168</v>
      </c>
      <c r="B99" s="70">
        <v>87</v>
      </c>
      <c r="C99" s="75" t="s">
        <v>169</v>
      </c>
      <c r="D99" s="70" t="s">
        <v>13</v>
      </c>
      <c r="E99" s="56">
        <v>75.89</v>
      </c>
      <c r="F99" s="56">
        <v>1.46</v>
      </c>
      <c r="G99" s="50">
        <f t="shared" si="6"/>
        <v>110.79939999999999</v>
      </c>
      <c r="H99"/>
    </row>
    <row r="100" spans="1:8" ht="32" x14ac:dyDescent="0.15">
      <c r="A100" s="70">
        <v>83366</v>
      </c>
      <c r="B100" s="70">
        <v>88</v>
      </c>
      <c r="C100" s="75" t="s">
        <v>170</v>
      </c>
      <c r="D100" s="70" t="s">
        <v>7</v>
      </c>
      <c r="E100" s="56">
        <v>3</v>
      </c>
      <c r="F100" s="56">
        <v>50.61</v>
      </c>
      <c r="G100" s="50">
        <f t="shared" si="6"/>
        <v>151.82999999999998</v>
      </c>
      <c r="H100"/>
    </row>
    <row r="101" spans="1:8" ht="32" x14ac:dyDescent="0.15">
      <c r="A101" s="70">
        <v>83367</v>
      </c>
      <c r="B101" s="70">
        <v>89</v>
      </c>
      <c r="C101" s="75" t="s">
        <v>171</v>
      </c>
      <c r="D101" s="70" t="s">
        <v>7</v>
      </c>
      <c r="E101" s="56">
        <v>2</v>
      </c>
      <c r="F101" s="56">
        <v>360.41</v>
      </c>
      <c r="G101" s="50">
        <f t="shared" si="6"/>
        <v>720.82</v>
      </c>
      <c r="H101"/>
    </row>
    <row r="102" spans="1:8" ht="32" x14ac:dyDescent="0.15">
      <c r="A102" s="70">
        <v>83368</v>
      </c>
      <c r="B102" s="70">
        <v>90</v>
      </c>
      <c r="C102" s="75" t="s">
        <v>172</v>
      </c>
      <c r="D102" s="70" t="s">
        <v>7</v>
      </c>
      <c r="E102" s="56">
        <v>2</v>
      </c>
      <c r="F102" s="56">
        <v>985.02</v>
      </c>
      <c r="G102" s="50">
        <f t="shared" si="6"/>
        <v>1970.04</v>
      </c>
      <c r="H102"/>
    </row>
    <row r="103" spans="1:8" ht="48" x14ac:dyDescent="0.15">
      <c r="A103" s="70">
        <v>83369</v>
      </c>
      <c r="B103" s="70">
        <v>91</v>
      </c>
      <c r="C103" s="75" t="s">
        <v>173</v>
      </c>
      <c r="D103" s="70" t="s">
        <v>7</v>
      </c>
      <c r="E103" s="56">
        <v>2</v>
      </c>
      <c r="F103" s="56">
        <v>234.1</v>
      </c>
      <c r="G103" s="50">
        <f t="shared" si="6"/>
        <v>468.2</v>
      </c>
      <c r="H103"/>
    </row>
    <row r="104" spans="1:8" ht="48" x14ac:dyDescent="0.15">
      <c r="A104" s="70">
        <v>83370</v>
      </c>
      <c r="B104" s="70">
        <v>92</v>
      </c>
      <c r="C104" s="75" t="s">
        <v>174</v>
      </c>
      <c r="D104" s="70" t="s">
        <v>7</v>
      </c>
      <c r="E104" s="56">
        <v>2</v>
      </c>
      <c r="F104" s="56">
        <v>146.16</v>
      </c>
      <c r="G104" s="50">
        <f t="shared" si="6"/>
        <v>292.32</v>
      </c>
      <c r="H104"/>
    </row>
    <row r="105" spans="1:8" ht="48" x14ac:dyDescent="0.15">
      <c r="A105" s="70">
        <v>83371</v>
      </c>
      <c r="B105" s="70">
        <v>93</v>
      </c>
      <c r="C105" s="75" t="s">
        <v>175</v>
      </c>
      <c r="D105" s="70" t="s">
        <v>7</v>
      </c>
      <c r="E105" s="56">
        <v>2</v>
      </c>
      <c r="F105" s="56">
        <v>88.02</v>
      </c>
      <c r="G105" s="50">
        <f t="shared" si="6"/>
        <v>176.04</v>
      </c>
      <c r="H105"/>
    </row>
    <row r="106" spans="1:8" ht="32" x14ac:dyDescent="0.15">
      <c r="A106" s="91">
        <v>83366</v>
      </c>
      <c r="B106" s="91">
        <v>94</v>
      </c>
      <c r="C106" s="117" t="s">
        <v>419</v>
      </c>
      <c r="D106" s="91" t="s">
        <v>7</v>
      </c>
      <c r="E106" s="118">
        <v>82</v>
      </c>
      <c r="F106" s="118">
        <v>50.61</v>
      </c>
      <c r="G106" s="115">
        <f t="shared" si="6"/>
        <v>4150.0199999999995</v>
      </c>
      <c r="H106"/>
    </row>
    <row r="107" spans="1:8" ht="48" x14ac:dyDescent="0.15">
      <c r="A107" s="70">
        <v>84676</v>
      </c>
      <c r="B107" s="70">
        <v>95</v>
      </c>
      <c r="C107" s="75" t="s">
        <v>176</v>
      </c>
      <c r="D107" s="70" t="s">
        <v>7</v>
      </c>
      <c r="E107" s="56">
        <v>2</v>
      </c>
      <c r="F107" s="56">
        <v>332.56</v>
      </c>
      <c r="G107" s="50">
        <f t="shared" si="6"/>
        <v>665.12</v>
      </c>
      <c r="H107"/>
    </row>
    <row r="108" spans="1:8" ht="32" x14ac:dyDescent="0.15">
      <c r="A108" s="70">
        <v>84796</v>
      </c>
      <c r="B108" s="70">
        <v>96</v>
      </c>
      <c r="C108" s="75" t="s">
        <v>177</v>
      </c>
      <c r="D108" s="70" t="s">
        <v>7</v>
      </c>
      <c r="E108" s="56">
        <v>2</v>
      </c>
      <c r="F108" s="56">
        <v>501.16</v>
      </c>
      <c r="G108" s="50">
        <f t="shared" si="6"/>
        <v>1002.32</v>
      </c>
      <c r="H108"/>
    </row>
    <row r="109" spans="1:8" ht="32" x14ac:dyDescent="0.15">
      <c r="A109" s="70">
        <v>84798</v>
      </c>
      <c r="B109" s="70">
        <v>97</v>
      </c>
      <c r="C109" s="75" t="s">
        <v>178</v>
      </c>
      <c r="D109" s="70" t="s">
        <v>7</v>
      </c>
      <c r="E109" s="56">
        <v>2</v>
      </c>
      <c r="F109" s="56">
        <v>222.95</v>
      </c>
      <c r="G109" s="50">
        <f t="shared" si="6"/>
        <v>445.9</v>
      </c>
      <c r="H109"/>
    </row>
    <row r="110" spans="1:8" ht="16" x14ac:dyDescent="0.15">
      <c r="A110" s="70">
        <v>83486</v>
      </c>
      <c r="B110" s="70">
        <v>98</v>
      </c>
      <c r="C110" s="75" t="s">
        <v>179</v>
      </c>
      <c r="D110" s="70" t="s">
        <v>7</v>
      </c>
      <c r="E110" s="56">
        <v>1</v>
      </c>
      <c r="F110" s="56">
        <v>1203.3699999999999</v>
      </c>
      <c r="G110" s="50">
        <f t="shared" si="6"/>
        <v>1203.3699999999999</v>
      </c>
      <c r="H110"/>
    </row>
    <row r="111" spans="1:8" ht="16" x14ac:dyDescent="0.15">
      <c r="A111" s="91">
        <v>83645</v>
      </c>
      <c r="B111" s="91">
        <v>99</v>
      </c>
      <c r="C111" s="117" t="s">
        <v>180</v>
      </c>
      <c r="D111" s="91" t="s">
        <v>7</v>
      </c>
      <c r="E111" s="118">
        <v>1</v>
      </c>
      <c r="F111" s="118">
        <v>1686.61</v>
      </c>
      <c r="G111" s="115">
        <f t="shared" si="6"/>
        <v>1686.61</v>
      </c>
      <c r="H111"/>
    </row>
    <row r="112" spans="1:8" ht="16" x14ac:dyDescent="0.15">
      <c r="A112" s="70">
        <v>83646</v>
      </c>
      <c r="B112" s="70">
        <v>100</v>
      </c>
      <c r="C112" s="75" t="s">
        <v>181</v>
      </c>
      <c r="D112" s="70" t="s">
        <v>7</v>
      </c>
      <c r="E112" s="56">
        <v>1</v>
      </c>
      <c r="F112" s="56">
        <v>1959.57</v>
      </c>
      <c r="G112" s="50">
        <f t="shared" si="6"/>
        <v>1959.57</v>
      </c>
      <c r="H112"/>
    </row>
    <row r="113" spans="1:8" ht="16" x14ac:dyDescent="0.15">
      <c r="A113" s="70">
        <v>83647</v>
      </c>
      <c r="B113" s="70">
        <v>101</v>
      </c>
      <c r="C113" s="75" t="s">
        <v>182</v>
      </c>
      <c r="D113" s="70" t="s">
        <v>7</v>
      </c>
      <c r="E113" s="56">
        <v>1</v>
      </c>
      <c r="F113" s="56">
        <v>1278.1199999999999</v>
      </c>
      <c r="G113" s="50">
        <f t="shared" si="6"/>
        <v>1278.1199999999999</v>
      </c>
      <c r="H113"/>
    </row>
    <row r="114" spans="1:8" ht="32" x14ac:dyDescent="0.15">
      <c r="A114" s="70">
        <v>72341</v>
      </c>
      <c r="B114" s="70">
        <v>102</v>
      </c>
      <c r="C114" s="75" t="s">
        <v>183</v>
      </c>
      <c r="D114" s="70" t="s">
        <v>7</v>
      </c>
      <c r="E114" s="56">
        <v>3</v>
      </c>
      <c r="F114" s="56">
        <v>192.85</v>
      </c>
      <c r="G114" s="50">
        <f t="shared" si="6"/>
        <v>578.54999999999995</v>
      </c>
      <c r="H114"/>
    </row>
    <row r="115" spans="1:8" ht="32" x14ac:dyDescent="0.15">
      <c r="A115" s="70">
        <v>72343</v>
      </c>
      <c r="B115" s="70">
        <v>103</v>
      </c>
      <c r="C115" s="75" t="s">
        <v>184</v>
      </c>
      <c r="D115" s="70" t="s">
        <v>7</v>
      </c>
      <c r="E115" s="56">
        <v>3</v>
      </c>
      <c r="F115" s="56">
        <v>227.83</v>
      </c>
      <c r="G115" s="50">
        <f t="shared" si="6"/>
        <v>683.49</v>
      </c>
      <c r="H115"/>
    </row>
    <row r="116" spans="1:8" ht="32" x14ac:dyDescent="0.15">
      <c r="A116" s="70">
        <v>72344</v>
      </c>
      <c r="B116" s="70">
        <v>104</v>
      </c>
      <c r="C116" s="75" t="s">
        <v>185</v>
      </c>
      <c r="D116" s="70" t="s">
        <v>7</v>
      </c>
      <c r="E116" s="56">
        <v>3</v>
      </c>
      <c r="F116" s="56">
        <v>355.98</v>
      </c>
      <c r="G116" s="50">
        <f t="shared" ref="G116:G117" si="7">E116*F116</f>
        <v>1067.94</v>
      </c>
      <c r="H116"/>
    </row>
    <row r="117" spans="1:8" ht="32" x14ac:dyDescent="0.15">
      <c r="A117" s="70">
        <v>72345</v>
      </c>
      <c r="B117" s="70">
        <v>105</v>
      </c>
      <c r="C117" s="75" t="s">
        <v>186</v>
      </c>
      <c r="D117" s="70" t="s">
        <v>7</v>
      </c>
      <c r="E117" s="56">
        <v>2</v>
      </c>
      <c r="F117" s="56">
        <v>1012.78</v>
      </c>
      <c r="G117" s="50">
        <f t="shared" si="7"/>
        <v>2025.56</v>
      </c>
      <c r="H117"/>
    </row>
    <row r="118" spans="1:8" ht="15.75" customHeight="1" x14ac:dyDescent="0.15">
      <c r="A118" s="101" t="s">
        <v>373</v>
      </c>
      <c r="B118" s="101"/>
      <c r="C118" s="101"/>
      <c r="D118" s="101"/>
      <c r="E118" s="101"/>
      <c r="F118" s="101"/>
      <c r="G118" s="40">
        <f>SUM(G52:G117)</f>
        <v>150049.88939999999</v>
      </c>
      <c r="H118" s="111"/>
    </row>
    <row r="119" spans="1:8" ht="16" customHeight="1" x14ac:dyDescent="0.15">
      <c r="A119" s="105" t="s">
        <v>411</v>
      </c>
      <c r="B119" s="105"/>
      <c r="C119" s="105"/>
      <c r="D119" s="105"/>
      <c r="E119" s="105"/>
      <c r="F119" s="105"/>
      <c r="G119" s="105"/>
      <c r="H119" s="111"/>
    </row>
    <row r="120" spans="1:8" ht="64" x14ac:dyDescent="0.15">
      <c r="A120" s="70">
        <v>86943</v>
      </c>
      <c r="B120" s="70">
        <f>B117+1</f>
        <v>106</v>
      </c>
      <c r="C120" s="82" t="s">
        <v>187</v>
      </c>
      <c r="D120" s="72" t="s">
        <v>35</v>
      </c>
      <c r="E120" s="52">
        <v>15</v>
      </c>
      <c r="F120" s="50">
        <v>171.65</v>
      </c>
      <c r="G120" s="50">
        <f t="shared" ref="G120:G134" si="8">E120*F120</f>
        <v>2574.75</v>
      </c>
      <c r="H120" s="111"/>
    </row>
    <row r="121" spans="1:8" ht="32" x14ac:dyDescent="0.15">
      <c r="A121" s="70">
        <v>86878</v>
      </c>
      <c r="B121" s="70">
        <f>B120+1</f>
        <v>107</v>
      </c>
      <c r="C121" s="82" t="s">
        <v>188</v>
      </c>
      <c r="D121" s="72" t="s">
        <v>35</v>
      </c>
      <c r="E121" s="52">
        <v>54</v>
      </c>
      <c r="F121" s="58">
        <v>37.74</v>
      </c>
      <c r="G121" s="50">
        <f t="shared" si="8"/>
        <v>2037.96</v>
      </c>
      <c r="H121" s="111"/>
    </row>
    <row r="122" spans="1:8" ht="32" x14ac:dyDescent="0.15">
      <c r="A122" s="70">
        <v>86879</v>
      </c>
      <c r="B122" s="70">
        <f t="shared" ref="B122:B134" si="9">B121+1</f>
        <v>108</v>
      </c>
      <c r="C122" s="82" t="s">
        <v>189</v>
      </c>
      <c r="D122" s="72" t="s">
        <v>35</v>
      </c>
      <c r="E122" s="52">
        <v>105</v>
      </c>
      <c r="F122" s="58">
        <v>5.14</v>
      </c>
      <c r="G122" s="50">
        <f t="shared" si="8"/>
        <v>539.69999999999993</v>
      </c>
      <c r="H122" s="111"/>
    </row>
    <row r="123" spans="1:8" ht="48" x14ac:dyDescent="0.15">
      <c r="A123" s="70">
        <v>86931</v>
      </c>
      <c r="B123" s="70">
        <f t="shared" si="9"/>
        <v>109</v>
      </c>
      <c r="C123" s="82" t="s">
        <v>190</v>
      </c>
      <c r="D123" s="72" t="s">
        <v>35</v>
      </c>
      <c r="E123" s="52">
        <v>45</v>
      </c>
      <c r="F123" s="58">
        <v>357.16</v>
      </c>
      <c r="G123" s="50">
        <f t="shared" si="8"/>
        <v>16072.2</v>
      </c>
      <c r="H123" s="111"/>
    </row>
    <row r="124" spans="1:8" ht="48" x14ac:dyDescent="0.15">
      <c r="A124" s="70" t="s">
        <v>191</v>
      </c>
      <c r="B124" s="70">
        <f t="shared" si="9"/>
        <v>110</v>
      </c>
      <c r="C124" s="82" t="s">
        <v>192</v>
      </c>
      <c r="D124" s="72" t="s">
        <v>35</v>
      </c>
      <c r="E124" s="52">
        <v>15</v>
      </c>
      <c r="F124" s="58">
        <v>425.98</v>
      </c>
      <c r="G124" s="50">
        <f t="shared" si="8"/>
        <v>6389.7000000000007</v>
      </c>
      <c r="H124"/>
    </row>
    <row r="125" spans="1:8" ht="32" x14ac:dyDescent="0.15">
      <c r="A125" s="70">
        <v>88503</v>
      </c>
      <c r="B125" s="70">
        <f t="shared" si="9"/>
        <v>111</v>
      </c>
      <c r="C125" s="82" t="s">
        <v>369</v>
      </c>
      <c r="D125" s="72" t="s">
        <v>35</v>
      </c>
      <c r="E125" s="52">
        <v>2</v>
      </c>
      <c r="F125" s="58">
        <v>679.59</v>
      </c>
      <c r="G125" s="50">
        <f t="shared" si="8"/>
        <v>1359.18</v>
      </c>
      <c r="H125"/>
    </row>
    <row r="126" spans="1:8" ht="32" x14ac:dyDescent="0.15">
      <c r="A126" s="70">
        <v>88504</v>
      </c>
      <c r="B126" s="70">
        <f t="shared" si="9"/>
        <v>112</v>
      </c>
      <c r="C126" s="82" t="s">
        <v>370</v>
      </c>
      <c r="D126" s="72" t="s">
        <v>35</v>
      </c>
      <c r="E126" s="52">
        <v>2</v>
      </c>
      <c r="F126" s="58">
        <v>530.86</v>
      </c>
      <c r="G126" s="50">
        <f t="shared" si="8"/>
        <v>1061.72</v>
      </c>
      <c r="H126" s="1" t="s">
        <v>12</v>
      </c>
    </row>
    <row r="127" spans="1:8" ht="32" x14ac:dyDescent="0.15">
      <c r="A127" s="70">
        <v>89984</v>
      </c>
      <c r="B127" s="70">
        <f t="shared" si="9"/>
        <v>113</v>
      </c>
      <c r="C127" s="73" t="s">
        <v>193</v>
      </c>
      <c r="D127" s="70" t="s">
        <v>35</v>
      </c>
      <c r="E127" s="52">
        <v>81</v>
      </c>
      <c r="F127" s="59">
        <v>43.86</v>
      </c>
      <c r="G127" s="50">
        <f t="shared" si="8"/>
        <v>3552.66</v>
      </c>
      <c r="H127" s="1" t="s">
        <v>12</v>
      </c>
    </row>
    <row r="128" spans="1:8" ht="32" x14ac:dyDescent="0.15">
      <c r="A128" s="70" t="s">
        <v>195</v>
      </c>
      <c r="B128" s="70">
        <f t="shared" si="9"/>
        <v>114</v>
      </c>
      <c r="C128" s="71" t="s">
        <v>196</v>
      </c>
      <c r="D128" s="72" t="s">
        <v>35</v>
      </c>
      <c r="E128" s="52">
        <v>15</v>
      </c>
      <c r="F128" s="58">
        <v>200.65</v>
      </c>
      <c r="G128" s="50">
        <f t="shared" si="8"/>
        <v>3009.75</v>
      </c>
      <c r="H128" s="1" t="s">
        <v>12</v>
      </c>
    </row>
    <row r="129" spans="1:8" ht="32" x14ac:dyDescent="0.15">
      <c r="A129" s="70">
        <v>86935</v>
      </c>
      <c r="B129" s="70">
        <f t="shared" si="9"/>
        <v>115</v>
      </c>
      <c r="C129" s="71" t="s">
        <v>196</v>
      </c>
      <c r="D129" s="72" t="s">
        <v>35</v>
      </c>
      <c r="E129" s="52">
        <v>7</v>
      </c>
      <c r="F129" s="58">
        <v>168.43</v>
      </c>
      <c r="G129" s="50">
        <f t="shared" si="8"/>
        <v>1179.01</v>
      </c>
      <c r="H129" s="1" t="s">
        <v>12</v>
      </c>
    </row>
    <row r="130" spans="1:8" ht="48" x14ac:dyDescent="0.15">
      <c r="A130" s="70">
        <v>86937</v>
      </c>
      <c r="B130" s="70">
        <f t="shared" si="9"/>
        <v>116</v>
      </c>
      <c r="C130" s="71" t="s">
        <v>197</v>
      </c>
      <c r="D130" s="72" t="s">
        <v>35</v>
      </c>
      <c r="E130" s="52">
        <v>14</v>
      </c>
      <c r="F130" s="58">
        <v>142.25</v>
      </c>
      <c r="G130" s="50">
        <f t="shared" si="8"/>
        <v>1991.5</v>
      </c>
      <c r="H130" s="1" t="s">
        <v>12</v>
      </c>
    </row>
    <row r="131" spans="1:8" ht="32" x14ac:dyDescent="0.15">
      <c r="A131" s="70">
        <v>86909</v>
      </c>
      <c r="B131" s="70">
        <f t="shared" si="9"/>
        <v>117</v>
      </c>
      <c r="C131" s="71" t="s">
        <v>198</v>
      </c>
      <c r="D131" s="72" t="s">
        <v>35</v>
      </c>
      <c r="E131" s="52">
        <v>90</v>
      </c>
      <c r="F131" s="58">
        <v>100.56</v>
      </c>
      <c r="G131" s="50">
        <f t="shared" si="8"/>
        <v>9050.4</v>
      </c>
      <c r="H131" s="1" t="s">
        <v>12</v>
      </c>
    </row>
    <row r="132" spans="1:8" ht="48" x14ac:dyDescent="0.15">
      <c r="A132" s="70">
        <v>86910</v>
      </c>
      <c r="B132" s="70">
        <f t="shared" si="9"/>
        <v>118</v>
      </c>
      <c r="C132" s="71" t="s">
        <v>199</v>
      </c>
      <c r="D132" s="72" t="s">
        <v>35</v>
      </c>
      <c r="E132" s="52">
        <v>90</v>
      </c>
      <c r="F132" s="58">
        <v>96.17</v>
      </c>
      <c r="G132" s="50">
        <f t="shared" si="8"/>
        <v>8655.2999999999993</v>
      </c>
      <c r="H132" s="9" t="s">
        <v>200</v>
      </c>
    </row>
    <row r="133" spans="1:8" ht="32" x14ac:dyDescent="0.15">
      <c r="A133" s="70">
        <v>89709</v>
      </c>
      <c r="B133" s="70">
        <f t="shared" si="9"/>
        <v>119</v>
      </c>
      <c r="C133" s="71" t="s">
        <v>201</v>
      </c>
      <c r="D133" s="72" t="s">
        <v>35</v>
      </c>
      <c r="E133" s="52">
        <v>24</v>
      </c>
      <c r="F133" s="58">
        <v>7.94</v>
      </c>
      <c r="G133" s="50">
        <f t="shared" si="8"/>
        <v>190.56</v>
      </c>
      <c r="H133" s="1" t="s">
        <v>12</v>
      </c>
    </row>
    <row r="134" spans="1:8" ht="32" x14ac:dyDescent="0.15">
      <c r="A134" s="70">
        <v>89710</v>
      </c>
      <c r="B134" s="70">
        <f t="shared" si="9"/>
        <v>120</v>
      </c>
      <c r="C134" s="71" t="s">
        <v>202</v>
      </c>
      <c r="D134" s="72" t="s">
        <v>35</v>
      </c>
      <c r="E134" s="52">
        <v>24</v>
      </c>
      <c r="F134" s="58">
        <v>7.78</v>
      </c>
      <c r="G134" s="50">
        <f t="shared" si="8"/>
        <v>186.72</v>
      </c>
      <c r="H134" s="1" t="s">
        <v>12</v>
      </c>
    </row>
    <row r="135" spans="1:8" ht="15.75" customHeight="1" x14ac:dyDescent="0.15">
      <c r="A135" s="101" t="s">
        <v>373</v>
      </c>
      <c r="B135" s="101"/>
      <c r="C135" s="101"/>
      <c r="D135" s="101"/>
      <c r="E135" s="101"/>
      <c r="F135" s="101"/>
      <c r="G135" s="40">
        <f>SUM(G120:G134)</f>
        <v>57851.11</v>
      </c>
    </row>
    <row r="136" spans="1:8" ht="16" x14ac:dyDescent="0.15">
      <c r="A136" s="105" t="s">
        <v>384</v>
      </c>
      <c r="B136" s="105"/>
      <c r="C136" s="105"/>
      <c r="D136" s="105"/>
      <c r="E136" s="105"/>
      <c r="F136" s="105"/>
      <c r="G136" s="105"/>
    </row>
    <row r="137" spans="1:8" ht="32" x14ac:dyDescent="0.15">
      <c r="A137" s="70">
        <v>5811</v>
      </c>
      <c r="B137" s="70">
        <f>B134+1</f>
        <v>121</v>
      </c>
      <c r="C137" s="73" t="s">
        <v>385</v>
      </c>
      <c r="D137" s="70" t="s">
        <v>203</v>
      </c>
      <c r="E137" s="60">
        <v>42.86</v>
      </c>
      <c r="F137" s="60">
        <v>160.86000000000001</v>
      </c>
      <c r="G137" s="83">
        <f>E137*F137</f>
        <v>6894.4596000000001</v>
      </c>
    </row>
    <row r="138" spans="1:8" ht="32" x14ac:dyDescent="0.15">
      <c r="A138" s="70">
        <v>5855</v>
      </c>
      <c r="B138" s="70">
        <f>B137+1</f>
        <v>122</v>
      </c>
      <c r="C138" s="84" t="s">
        <v>386</v>
      </c>
      <c r="D138" s="85" t="s">
        <v>203</v>
      </c>
      <c r="E138" s="86">
        <v>42.86</v>
      </c>
      <c r="F138" s="61">
        <v>406.13</v>
      </c>
      <c r="G138" s="83">
        <f t="shared" ref="G138:G139" si="10">E138*F138</f>
        <v>17406.731800000001</v>
      </c>
      <c r="H138"/>
    </row>
    <row r="139" spans="1:8" ht="32" x14ac:dyDescent="0.15">
      <c r="A139" s="70">
        <v>73467</v>
      </c>
      <c r="B139" s="70">
        <f>B138+1</f>
        <v>123</v>
      </c>
      <c r="C139" s="84" t="s">
        <v>387</v>
      </c>
      <c r="D139" s="85" t="s">
        <v>203</v>
      </c>
      <c r="E139" s="86">
        <v>42.86</v>
      </c>
      <c r="F139" s="61">
        <v>131.26</v>
      </c>
      <c r="G139" s="83">
        <f t="shared" si="10"/>
        <v>5625.8035999999993</v>
      </c>
      <c r="H139" s="1" t="s">
        <v>12</v>
      </c>
    </row>
    <row r="140" spans="1:8" ht="15.75" customHeight="1" x14ac:dyDescent="0.15">
      <c r="A140" s="101" t="s">
        <v>373</v>
      </c>
      <c r="B140" s="101"/>
      <c r="C140" s="101"/>
      <c r="D140" s="101"/>
      <c r="E140" s="101"/>
      <c r="F140" s="101"/>
      <c r="G140" s="39">
        <f>SUM(G137:G139)</f>
        <v>29926.995000000003</v>
      </c>
      <c r="H140" s="9" t="s">
        <v>206</v>
      </c>
    </row>
    <row r="141" spans="1:8" ht="16" x14ac:dyDescent="0.15">
      <c r="A141" s="103" t="s">
        <v>383</v>
      </c>
      <c r="B141" s="103"/>
      <c r="C141" s="103"/>
      <c r="D141" s="103"/>
      <c r="E141" s="103"/>
      <c r="F141" s="103"/>
      <c r="G141" s="103"/>
      <c r="H141" s="1" t="s">
        <v>12</v>
      </c>
    </row>
    <row r="142" spans="1:8" ht="16" x14ac:dyDescent="0.15">
      <c r="A142" s="70" t="s">
        <v>208</v>
      </c>
      <c r="B142" s="70">
        <f>B139+1</f>
        <v>124</v>
      </c>
      <c r="C142" s="73" t="s">
        <v>209</v>
      </c>
      <c r="D142" s="70" t="s">
        <v>11</v>
      </c>
      <c r="E142" s="87">
        <v>16696.43</v>
      </c>
      <c r="F142" s="52">
        <v>1.38</v>
      </c>
      <c r="G142" s="83">
        <f t="shared" ref="G142" si="11">E142*F142</f>
        <v>23041.073399999997</v>
      </c>
      <c r="H142"/>
    </row>
    <row r="143" spans="1:8" ht="15.75" customHeight="1" x14ac:dyDescent="0.15">
      <c r="A143" s="104" t="s">
        <v>373</v>
      </c>
      <c r="B143" s="104"/>
      <c r="C143" s="104"/>
      <c r="D143" s="104"/>
      <c r="E143" s="104"/>
      <c r="F143" s="104"/>
      <c r="G143" s="39">
        <f>SUM(G142:G142)</f>
        <v>23041.073399999997</v>
      </c>
      <c r="H143" s="41"/>
    </row>
    <row r="144" spans="1:8" ht="15.75" customHeight="1" x14ac:dyDescent="0.15">
      <c r="A144" s="105" t="s">
        <v>374</v>
      </c>
      <c r="B144" s="105"/>
      <c r="C144" s="105"/>
      <c r="D144" s="105"/>
      <c r="E144" s="105"/>
      <c r="F144" s="105"/>
      <c r="G144" s="105"/>
      <c r="H144" s="9" t="s">
        <v>227</v>
      </c>
    </row>
    <row r="145" spans="1:8" ht="48" x14ac:dyDescent="0.15">
      <c r="A145" s="70">
        <v>41595</v>
      </c>
      <c r="B145" s="70">
        <v>125</v>
      </c>
      <c r="C145" s="73" t="s">
        <v>228</v>
      </c>
      <c r="D145" s="70" t="s">
        <v>13</v>
      </c>
      <c r="E145" s="51">
        <v>273.20999999999998</v>
      </c>
      <c r="F145" s="51">
        <v>8.7799999999999994</v>
      </c>
      <c r="G145" s="83">
        <f t="shared" ref="G145:G156" si="12">E145*F145</f>
        <v>2398.7837999999997</v>
      </c>
      <c r="H145" s="9" t="s">
        <v>229</v>
      </c>
    </row>
    <row r="146" spans="1:8" ht="48" x14ac:dyDescent="0.15">
      <c r="A146" s="70">
        <v>72815</v>
      </c>
      <c r="B146" s="70">
        <v>126</v>
      </c>
      <c r="C146" s="73" t="s">
        <v>375</v>
      </c>
      <c r="D146" s="70" t="s">
        <v>11</v>
      </c>
      <c r="E146" s="51">
        <v>273.20999999999998</v>
      </c>
      <c r="F146" s="51">
        <v>45.82</v>
      </c>
      <c r="G146" s="83">
        <f t="shared" si="12"/>
        <v>12518.482199999999</v>
      </c>
      <c r="H146" s="9" t="s">
        <v>230</v>
      </c>
    </row>
    <row r="147" spans="1:8" ht="48" x14ac:dyDescent="0.15">
      <c r="A147" s="70">
        <v>88487</v>
      </c>
      <c r="B147" s="70">
        <v>127</v>
      </c>
      <c r="C147" s="73" t="s">
        <v>376</v>
      </c>
      <c r="D147" s="70" t="s">
        <v>11</v>
      </c>
      <c r="E147" s="51">
        <v>7285.71</v>
      </c>
      <c r="F147" s="51">
        <v>8.11</v>
      </c>
      <c r="G147" s="83">
        <f t="shared" si="12"/>
        <v>59087.108099999998</v>
      </c>
      <c r="H147" s="9" t="s">
        <v>231</v>
      </c>
    </row>
    <row r="148" spans="1:8" ht="32" x14ac:dyDescent="0.15">
      <c r="A148" s="70">
        <v>88486</v>
      </c>
      <c r="B148" s="70">
        <v>128</v>
      </c>
      <c r="C148" s="73" t="s">
        <v>377</v>
      </c>
      <c r="D148" s="70" t="s">
        <v>11</v>
      </c>
      <c r="E148" s="51">
        <v>1669.64</v>
      </c>
      <c r="F148" s="51">
        <v>8.9600000000000009</v>
      </c>
      <c r="G148" s="83">
        <f t="shared" si="12"/>
        <v>14959.974400000003</v>
      </c>
      <c r="H148"/>
    </row>
    <row r="149" spans="1:8" ht="32" x14ac:dyDescent="0.15">
      <c r="A149" s="70" t="s">
        <v>234</v>
      </c>
      <c r="B149" s="70">
        <v>129</v>
      </c>
      <c r="C149" s="73" t="s">
        <v>235</v>
      </c>
      <c r="D149" s="70" t="s">
        <v>11</v>
      </c>
      <c r="E149" s="52">
        <v>546.42999999999995</v>
      </c>
      <c r="F149" s="52">
        <v>17.09</v>
      </c>
      <c r="G149" s="83">
        <f t="shared" si="12"/>
        <v>9338.4886999999999</v>
      </c>
      <c r="H149" s="1" t="s">
        <v>12</v>
      </c>
    </row>
    <row r="150" spans="1:8" ht="32" x14ac:dyDescent="0.15">
      <c r="A150" s="70" t="s">
        <v>236</v>
      </c>
      <c r="B150" s="70">
        <v>130</v>
      </c>
      <c r="C150" s="73" t="s">
        <v>237</v>
      </c>
      <c r="D150" s="70" t="s">
        <v>11</v>
      </c>
      <c r="E150" s="52">
        <v>546.42999999999995</v>
      </c>
      <c r="F150" s="52">
        <v>19.95</v>
      </c>
      <c r="G150" s="83">
        <f t="shared" si="12"/>
        <v>10901.278499999999</v>
      </c>
      <c r="H150" s="1" t="s">
        <v>12</v>
      </c>
    </row>
    <row r="151" spans="1:8" ht="32" x14ac:dyDescent="0.15">
      <c r="A151" s="70">
        <v>6082</v>
      </c>
      <c r="B151" s="70">
        <v>131</v>
      </c>
      <c r="C151" s="73" t="s">
        <v>238</v>
      </c>
      <c r="D151" s="70" t="s">
        <v>11</v>
      </c>
      <c r="E151" s="52">
        <v>546.42999999999995</v>
      </c>
      <c r="F151" s="52">
        <v>13.57</v>
      </c>
      <c r="G151" s="83">
        <f t="shared" si="12"/>
        <v>7415.0550999999996</v>
      </c>
      <c r="H151" s="1" t="s">
        <v>12</v>
      </c>
    </row>
    <row r="152" spans="1:8" ht="48" x14ac:dyDescent="0.15">
      <c r="A152" s="70">
        <v>88411</v>
      </c>
      <c r="B152" s="70">
        <v>132</v>
      </c>
      <c r="C152" s="73" t="s">
        <v>378</v>
      </c>
      <c r="D152" s="70" t="s">
        <v>11</v>
      </c>
      <c r="E152" s="52">
        <v>1125.1400000000001</v>
      </c>
      <c r="F152" s="52">
        <v>1.75</v>
      </c>
      <c r="G152" s="83">
        <f t="shared" si="12"/>
        <v>1968.9950000000001</v>
      </c>
      <c r="H152" s="9" t="s">
        <v>241</v>
      </c>
    </row>
    <row r="153" spans="1:8" ht="48" x14ac:dyDescent="0.15">
      <c r="A153" s="70">
        <v>88415</v>
      </c>
      <c r="B153" s="70">
        <v>133</v>
      </c>
      <c r="C153" s="73" t="s">
        <v>379</v>
      </c>
      <c r="D153" s="70" t="s">
        <v>11</v>
      </c>
      <c r="E153" s="52">
        <v>1123.22</v>
      </c>
      <c r="F153" s="52">
        <v>1.9</v>
      </c>
      <c r="G153" s="83">
        <f t="shared" si="12"/>
        <v>2134.1179999999999</v>
      </c>
      <c r="H153" s="9" t="s">
        <v>242</v>
      </c>
    </row>
    <row r="154" spans="1:8" ht="48" x14ac:dyDescent="0.15">
      <c r="A154" s="70">
        <v>88416</v>
      </c>
      <c r="B154" s="70">
        <v>134</v>
      </c>
      <c r="C154" s="73" t="s">
        <v>380</v>
      </c>
      <c r="D154" s="70" t="s">
        <v>11</v>
      </c>
      <c r="E154" s="52">
        <v>169.76</v>
      </c>
      <c r="F154" s="52">
        <v>14.14</v>
      </c>
      <c r="G154" s="83">
        <f t="shared" si="12"/>
        <v>2400.4063999999998</v>
      </c>
      <c r="H154" s="9" t="s">
        <v>243</v>
      </c>
    </row>
    <row r="155" spans="1:8" ht="32" x14ac:dyDescent="0.15">
      <c r="A155" s="70">
        <v>88423</v>
      </c>
      <c r="B155" s="70">
        <v>135</v>
      </c>
      <c r="C155" s="73" t="s">
        <v>381</v>
      </c>
      <c r="D155" s="70" t="s">
        <v>11</v>
      </c>
      <c r="E155" s="52">
        <v>170</v>
      </c>
      <c r="F155" s="52">
        <v>14.64</v>
      </c>
      <c r="G155" s="83">
        <f t="shared" si="12"/>
        <v>2488.8000000000002</v>
      </c>
      <c r="H155" s="9">
        <v>22.51</v>
      </c>
    </row>
    <row r="156" spans="1:8" ht="32" x14ac:dyDescent="0.15">
      <c r="A156" s="74" t="s">
        <v>244</v>
      </c>
      <c r="B156" s="70">
        <v>136</v>
      </c>
      <c r="C156" s="73" t="s">
        <v>382</v>
      </c>
      <c r="D156" s="70" t="s">
        <v>11</v>
      </c>
      <c r="E156" s="52">
        <v>10.63</v>
      </c>
      <c r="F156" s="62">
        <v>201.48</v>
      </c>
      <c r="G156" s="83">
        <f t="shared" si="12"/>
        <v>2141.7323999999999</v>
      </c>
      <c r="H156" s="9"/>
    </row>
    <row r="157" spans="1:8" ht="15.75" customHeight="1" x14ac:dyDescent="0.15">
      <c r="A157" s="101" t="s">
        <v>373</v>
      </c>
      <c r="B157" s="101"/>
      <c r="C157" s="101"/>
      <c r="D157" s="101"/>
      <c r="E157" s="101"/>
      <c r="F157" s="101"/>
      <c r="G157" s="39">
        <f>SUM(G145:G156)</f>
        <v>127753.22260000001</v>
      </c>
      <c r="H157" s="9">
        <v>8.52</v>
      </c>
    </row>
    <row r="158" spans="1:8" ht="15.75" customHeight="1" x14ac:dyDescent="0.15">
      <c r="A158" s="105" t="s">
        <v>372</v>
      </c>
      <c r="B158" s="105"/>
      <c r="C158" s="105"/>
      <c r="D158" s="105"/>
      <c r="E158" s="105"/>
      <c r="F158" s="105"/>
      <c r="G158" s="105"/>
      <c r="H158" s="9" t="s">
        <v>246</v>
      </c>
    </row>
    <row r="159" spans="1:8" ht="48" x14ac:dyDescent="0.15">
      <c r="A159" s="70">
        <v>87879</v>
      </c>
      <c r="B159" s="70">
        <f>B156+1</f>
        <v>137</v>
      </c>
      <c r="C159" s="73" t="s">
        <v>247</v>
      </c>
      <c r="D159" s="70" t="s">
        <v>11</v>
      </c>
      <c r="E159" s="60">
        <v>1366.13</v>
      </c>
      <c r="F159" s="60">
        <v>2.69</v>
      </c>
      <c r="G159" s="83">
        <f t="shared" ref="G159:G167" si="13">E159*F159</f>
        <v>3674.8897000000002</v>
      </c>
      <c r="H159" s="24" t="s">
        <v>12</v>
      </c>
    </row>
    <row r="160" spans="1:8" ht="48" x14ac:dyDescent="0.15">
      <c r="A160" s="70">
        <v>87264</v>
      </c>
      <c r="B160" s="70">
        <f>B159+1</f>
        <v>138</v>
      </c>
      <c r="C160" s="73" t="s">
        <v>248</v>
      </c>
      <c r="D160" s="70" t="s">
        <v>11</v>
      </c>
      <c r="E160" s="60">
        <v>83.48</v>
      </c>
      <c r="F160" s="60">
        <v>54.96</v>
      </c>
      <c r="G160" s="83">
        <f t="shared" si="13"/>
        <v>4588.0608000000002</v>
      </c>
      <c r="H160" s="1" t="s">
        <v>12</v>
      </c>
    </row>
    <row r="161" spans="1:11" ht="48" x14ac:dyDescent="0.15">
      <c r="A161" s="70">
        <v>87265</v>
      </c>
      <c r="B161" s="70">
        <f t="shared" ref="B161:B167" si="14">B160+1</f>
        <v>139</v>
      </c>
      <c r="C161" s="73" t="s">
        <v>249</v>
      </c>
      <c r="D161" s="70" t="s">
        <v>11</v>
      </c>
      <c r="E161" s="60">
        <v>83.48</v>
      </c>
      <c r="F161" s="60">
        <v>48.97</v>
      </c>
      <c r="G161" s="83">
        <f t="shared" si="13"/>
        <v>4088.0156000000002</v>
      </c>
      <c r="H161"/>
    </row>
    <row r="162" spans="1:11" ht="32" x14ac:dyDescent="0.15">
      <c r="A162" s="70">
        <v>87246</v>
      </c>
      <c r="B162" s="70">
        <f t="shared" si="14"/>
        <v>140</v>
      </c>
      <c r="C162" s="73" t="s">
        <v>250</v>
      </c>
      <c r="D162" s="70" t="s">
        <v>11</v>
      </c>
      <c r="E162" s="60">
        <v>83.48</v>
      </c>
      <c r="F162" s="60">
        <v>53.58</v>
      </c>
      <c r="G162" s="83">
        <f t="shared" si="13"/>
        <v>4472.8584000000001</v>
      </c>
      <c r="H162"/>
    </row>
    <row r="163" spans="1:11" ht="32" x14ac:dyDescent="0.15">
      <c r="A163" s="70">
        <v>87247</v>
      </c>
      <c r="B163" s="70">
        <f t="shared" si="14"/>
        <v>141</v>
      </c>
      <c r="C163" s="73" t="s">
        <v>251</v>
      </c>
      <c r="D163" s="70" t="s">
        <v>11</v>
      </c>
      <c r="E163" s="60">
        <v>106.25</v>
      </c>
      <c r="F163" s="60">
        <v>48.05</v>
      </c>
      <c r="G163" s="83">
        <f t="shared" si="13"/>
        <v>5105.3125</v>
      </c>
      <c r="H163"/>
    </row>
    <row r="164" spans="1:11" ht="32" x14ac:dyDescent="0.15">
      <c r="A164" s="70">
        <v>87248</v>
      </c>
      <c r="B164" s="70">
        <f t="shared" si="14"/>
        <v>142</v>
      </c>
      <c r="C164" s="73" t="s">
        <v>252</v>
      </c>
      <c r="D164" s="70" t="s">
        <v>11</v>
      </c>
      <c r="E164" s="60">
        <v>106.25</v>
      </c>
      <c r="F164" s="60">
        <v>43.67</v>
      </c>
      <c r="G164" s="83">
        <f t="shared" si="13"/>
        <v>4639.9375</v>
      </c>
      <c r="H164" s="1" t="s">
        <v>12</v>
      </c>
    </row>
    <row r="165" spans="1:11" ht="32" x14ac:dyDescent="0.15">
      <c r="A165" s="70" t="s">
        <v>257</v>
      </c>
      <c r="B165" s="70">
        <f t="shared" si="14"/>
        <v>143</v>
      </c>
      <c r="C165" s="73" t="s">
        <v>258</v>
      </c>
      <c r="D165" s="70" t="s">
        <v>11</v>
      </c>
      <c r="E165" s="56">
        <v>15.18</v>
      </c>
      <c r="F165" s="56">
        <v>161.86000000000001</v>
      </c>
      <c r="G165" s="83">
        <f t="shared" si="13"/>
        <v>2457.0348000000004</v>
      </c>
      <c r="H165" s="1" t="s">
        <v>12</v>
      </c>
    </row>
    <row r="166" spans="1:11" ht="32" x14ac:dyDescent="0.15">
      <c r="A166" s="70">
        <v>72137</v>
      </c>
      <c r="B166" s="70">
        <f t="shared" si="14"/>
        <v>144</v>
      </c>
      <c r="C166" s="73" t="s">
        <v>260</v>
      </c>
      <c r="D166" s="70" t="s">
        <v>11</v>
      </c>
      <c r="E166" s="56">
        <v>70</v>
      </c>
      <c r="F166" s="56">
        <v>86.34</v>
      </c>
      <c r="G166" s="83">
        <f t="shared" si="13"/>
        <v>6043.8</v>
      </c>
      <c r="H166" s="18">
        <v>54.95</v>
      </c>
    </row>
    <row r="167" spans="1:11" ht="32" x14ac:dyDescent="0.15">
      <c r="A167" s="70">
        <v>84191</v>
      </c>
      <c r="B167" s="70">
        <f t="shared" si="14"/>
        <v>145</v>
      </c>
      <c r="C167" s="73" t="s">
        <v>262</v>
      </c>
      <c r="D167" s="70" t="s">
        <v>76</v>
      </c>
      <c r="E167" s="56">
        <v>50</v>
      </c>
      <c r="F167" s="56">
        <v>93.92</v>
      </c>
      <c r="G167" s="83">
        <f t="shared" si="13"/>
        <v>4696</v>
      </c>
    </row>
    <row r="168" spans="1:11" ht="15.75" customHeight="1" x14ac:dyDescent="0.15">
      <c r="A168" s="101" t="s">
        <v>373</v>
      </c>
      <c r="B168" s="101"/>
      <c r="C168" s="101"/>
      <c r="D168" s="101"/>
      <c r="E168" s="101"/>
      <c r="F168" s="101"/>
      <c r="G168" s="39">
        <f>SUM(G159:G167)</f>
        <v>39765.909300000007</v>
      </c>
      <c r="H168" s="9" t="s">
        <v>264</v>
      </c>
    </row>
    <row r="169" spans="1:11" ht="16" x14ac:dyDescent="0.15">
      <c r="A169" s="112" t="s">
        <v>371</v>
      </c>
      <c r="B169" s="112"/>
      <c r="C169" s="112"/>
      <c r="D169" s="112"/>
      <c r="E169" s="112"/>
      <c r="F169" s="112"/>
      <c r="G169" s="112"/>
      <c r="H169" s="9"/>
    </row>
    <row r="170" spans="1:11" ht="64" x14ac:dyDescent="0.15">
      <c r="A170" s="70" t="s">
        <v>280</v>
      </c>
      <c r="B170" s="70">
        <f>B167+1</f>
        <v>146</v>
      </c>
      <c r="C170" s="73" t="s">
        <v>281</v>
      </c>
      <c r="D170" s="70" t="s">
        <v>13</v>
      </c>
      <c r="E170" s="60">
        <v>500</v>
      </c>
      <c r="F170" s="60">
        <v>24.88</v>
      </c>
      <c r="G170" s="83">
        <f t="shared" ref="G170:G171" si="15">E170*F170</f>
        <v>12440</v>
      </c>
      <c r="H170" s="9"/>
    </row>
    <row r="171" spans="1:11" ht="32" x14ac:dyDescent="0.15">
      <c r="A171" s="70" t="s">
        <v>282</v>
      </c>
      <c r="B171" s="70">
        <f>B170+1</f>
        <v>147</v>
      </c>
      <c r="C171" s="73" t="s">
        <v>283</v>
      </c>
      <c r="D171" s="70" t="s">
        <v>13</v>
      </c>
      <c r="E171" s="60">
        <v>243.82</v>
      </c>
      <c r="F171" s="56">
        <v>46.37</v>
      </c>
      <c r="G171" s="83">
        <f t="shared" si="15"/>
        <v>11305.9334</v>
      </c>
      <c r="H171" s="9"/>
    </row>
    <row r="172" spans="1:11" ht="15.75" customHeight="1" x14ac:dyDescent="0.15">
      <c r="A172" s="101" t="s">
        <v>373</v>
      </c>
      <c r="B172" s="101"/>
      <c r="C172" s="101"/>
      <c r="D172" s="101"/>
      <c r="E172" s="101"/>
      <c r="F172" s="101"/>
      <c r="G172" s="40">
        <f>SUM(G170:G171)</f>
        <v>23745.933400000002</v>
      </c>
      <c r="H172" s="9"/>
      <c r="I172" s="46"/>
    </row>
    <row r="173" spans="1:11" ht="21.75" customHeight="1" x14ac:dyDescent="0.2">
      <c r="A173" s="102" t="s">
        <v>412</v>
      </c>
      <c r="B173" s="102"/>
      <c r="C173" s="102"/>
      <c r="D173" s="102"/>
      <c r="E173" s="102"/>
      <c r="F173" s="102"/>
      <c r="G173" s="88">
        <f>G17+G42+G50+G118+G135+G140+G143+G157+G168+G172+0.02</f>
        <v>600000.14339999994</v>
      </c>
      <c r="H173" s="18">
        <v>404.63</v>
      </c>
      <c r="I173" s="46"/>
      <c r="J173" s="48"/>
      <c r="K173" s="48"/>
    </row>
    <row r="174" spans="1:11" ht="21.75" customHeight="1" x14ac:dyDescent="0.2">
      <c r="A174" s="102" t="s">
        <v>413</v>
      </c>
      <c r="B174" s="102"/>
      <c r="C174" s="102"/>
      <c r="D174" s="102"/>
      <c r="E174" s="102"/>
      <c r="F174" s="102"/>
      <c r="G174" s="88">
        <f>G173*0.26</f>
        <v>156000.03728399999</v>
      </c>
      <c r="H174" s="69"/>
      <c r="I174" s="46"/>
      <c r="J174" s="48"/>
      <c r="K174" s="48"/>
    </row>
    <row r="175" spans="1:11" ht="21.75" customHeight="1" x14ac:dyDescent="0.2">
      <c r="A175" s="102" t="s">
        <v>414</v>
      </c>
      <c r="B175" s="102"/>
      <c r="C175" s="102"/>
      <c r="D175" s="102"/>
      <c r="E175" s="102"/>
      <c r="F175" s="102"/>
      <c r="G175" s="88">
        <f>SUM(G173:G174)</f>
        <v>756000.1806839999</v>
      </c>
      <c r="H175" s="69"/>
      <c r="I175" s="46"/>
      <c r="J175" s="48"/>
      <c r="K175" s="48"/>
    </row>
    <row r="176" spans="1:11" ht="21.75" customHeight="1" x14ac:dyDescent="0.2">
      <c r="A176" s="67"/>
      <c r="B176" s="67"/>
      <c r="C176" s="67"/>
      <c r="D176" s="67"/>
      <c r="E176" s="67"/>
      <c r="F176" s="67"/>
      <c r="G176" s="68"/>
      <c r="H176" s="69"/>
      <c r="I176" s="46"/>
      <c r="J176" s="48"/>
      <c r="K176" s="48"/>
    </row>
    <row r="177" spans="1:15" ht="21.75" customHeight="1" x14ac:dyDescent="0.2">
      <c r="A177" s="67"/>
      <c r="B177" s="67"/>
      <c r="C177" s="67"/>
      <c r="D177" s="67"/>
      <c r="E177" s="67"/>
      <c r="F177" s="67"/>
      <c r="G177" s="68"/>
      <c r="H177" s="69"/>
      <c r="I177" s="46"/>
      <c r="J177" s="48"/>
      <c r="K177" s="48"/>
    </row>
    <row r="178" spans="1:15" ht="21.75" customHeight="1" x14ac:dyDescent="0.2">
      <c r="A178" s="67"/>
      <c r="B178" s="67"/>
      <c r="C178" s="67"/>
      <c r="D178" s="67"/>
      <c r="E178" s="67"/>
      <c r="F178" s="67"/>
      <c r="G178" s="68"/>
      <c r="H178" s="69"/>
      <c r="I178" s="46"/>
      <c r="J178" s="48"/>
      <c r="K178" s="48"/>
    </row>
    <row r="179" spans="1:15" ht="30.75" customHeight="1" x14ac:dyDescent="0.15">
      <c r="G179" s="45"/>
      <c r="H179" s="27"/>
    </row>
    <row r="180" spans="1:15" ht="30" customHeight="1" x14ac:dyDescent="0.2">
      <c r="G180" s="47"/>
      <c r="H180" s="10"/>
      <c r="O180" s="45"/>
    </row>
    <row r="181" spans="1:15" ht="15.75" customHeight="1" x14ac:dyDescent="0.15">
      <c r="H181"/>
    </row>
    <row r="182" spans="1:15" x14ac:dyDescent="0.15">
      <c r="F182" s="64"/>
    </row>
    <row r="183" spans="1:15" x14ac:dyDescent="0.15">
      <c r="G183" s="38"/>
    </row>
    <row r="184" spans="1:15" x14ac:dyDescent="0.15">
      <c r="H184"/>
    </row>
    <row r="185" spans="1:15" x14ac:dyDescent="0.15">
      <c r="F185" s="65"/>
      <c r="G185" s="45"/>
      <c r="H185" s="28"/>
    </row>
  </sheetData>
  <mergeCells count="29">
    <mergeCell ref="A169:G169"/>
    <mergeCell ref="A172:F172"/>
    <mergeCell ref="A173:F173"/>
    <mergeCell ref="A174:F174"/>
    <mergeCell ref="A175:F175"/>
    <mergeCell ref="A168:F168"/>
    <mergeCell ref="A118:F118"/>
    <mergeCell ref="H118:H123"/>
    <mergeCell ref="A119:G119"/>
    <mergeCell ref="A135:F135"/>
    <mergeCell ref="A136:G136"/>
    <mergeCell ref="A140:F140"/>
    <mergeCell ref="A141:G141"/>
    <mergeCell ref="A143:F143"/>
    <mergeCell ref="A144:G144"/>
    <mergeCell ref="A157:F157"/>
    <mergeCell ref="A158:G158"/>
    <mergeCell ref="N6:N7"/>
    <mergeCell ref="A51:G51"/>
    <mergeCell ref="A1:G1"/>
    <mergeCell ref="A2:G2"/>
    <mergeCell ref="A3:G3"/>
    <mergeCell ref="A4:G4"/>
    <mergeCell ref="A6:G6"/>
    <mergeCell ref="A17:F17"/>
    <mergeCell ref="A18:G18"/>
    <mergeCell ref="A42:F42"/>
    <mergeCell ref="A43:G43"/>
    <mergeCell ref="A50:F50"/>
  </mergeCells>
  <printOptions horizontalCentered="1"/>
  <pageMargins left="0.51180555555555496" right="0.51180555555555496" top="1.5361111111111101" bottom="0.66944444444444395" header="0.31527777777777799" footer="0.31527777777777799"/>
  <pageSetup paperSize="8" scale="53" firstPageNumber="5" orientation="portrait" useFirstPageNumber="1" horizontalDpi="4294967292" verticalDpi="4294967294" r:id="rId1"/>
  <headerFooter>
    <oddHeader>&amp;C&amp;"Times New Roman,Normal"UNIVERSIDADE FEDERAL DO PIAUÍ
PRÓ-REITORIA DE ADMINISTRAÇÃO
&amp;12 Comissão Permanente de Licitação&amp;R&amp;P</oddHeader>
    <oddFooter>&amp;CUFPI – PRAD / Diretoria Administrativa - Comissão Permanente de Licitação - Campus Univ. Min. Petrônio Portela Ininga
cpl@ufpi.edu.br – www.ufpi.br - CNPJ: 06.517.387/0001-34 – Fone: (86) 3215-5924 / Fone/faz: (86) 3237-1773  – 64049-550 – Teresina-PI</oddFooter>
  </headerFooter>
  <rowBreaks count="1" manualBreakCount="1">
    <brk id="160" max="16383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 enableFormatConditionsCalculation="0">
    <tabColor rgb="FFFFFFFF"/>
  </sheetPr>
  <dimension ref="A1:LL185"/>
  <sheetViews>
    <sheetView view="pageBreakPreview" zoomScale="70" zoomScaleNormal="70" zoomScaleSheetLayoutView="70" zoomScalePageLayoutView="70" workbookViewId="0">
      <selection activeCell="A7" sqref="A7"/>
    </sheetView>
  </sheetViews>
  <sheetFormatPr baseColWidth="10" defaultColWidth="8.83203125" defaultRowHeight="13" x14ac:dyDescent="0.15"/>
  <cols>
    <col min="1" max="1" width="16.33203125" customWidth="1"/>
    <col min="2" max="2" width="8.6640625" customWidth="1"/>
    <col min="3" max="3" width="79.83203125" customWidth="1"/>
    <col min="4" max="4" width="8.6640625" customWidth="1"/>
    <col min="5" max="5" width="13" customWidth="1"/>
    <col min="6" max="6" width="15.5" style="63" customWidth="1"/>
    <col min="7" max="7" width="20" customWidth="1"/>
    <col min="8" max="8" width="0" style="1" hidden="1" customWidth="1"/>
    <col min="9" max="9" width="17" customWidth="1"/>
    <col min="10" max="10" width="14.5" hidden="1" customWidth="1"/>
    <col min="11" max="11" width="13.5" hidden="1" customWidth="1"/>
    <col min="12" max="12" width="13.5" customWidth="1"/>
    <col min="13" max="13" width="17.83203125" customWidth="1"/>
    <col min="14" max="14" width="26.6640625" customWidth="1"/>
  </cols>
  <sheetData>
    <row r="1" spans="1:324" ht="15.75" customHeight="1" x14ac:dyDescent="0.2">
      <c r="A1" s="106" t="s">
        <v>0</v>
      </c>
      <c r="B1" s="106"/>
      <c r="C1" s="106"/>
      <c r="D1" s="106"/>
      <c r="E1" s="106"/>
      <c r="F1" s="106"/>
      <c r="G1" s="106"/>
      <c r="H1"/>
    </row>
    <row r="2" spans="1:324" ht="15.75" customHeight="1" x14ac:dyDescent="0.2">
      <c r="A2" s="106" t="s">
        <v>409</v>
      </c>
      <c r="B2" s="106"/>
      <c r="C2" s="106"/>
      <c r="D2" s="106"/>
      <c r="E2" s="106"/>
      <c r="F2" s="106"/>
      <c r="G2" s="106"/>
      <c r="H2"/>
    </row>
    <row r="3" spans="1:324" ht="16" x14ac:dyDescent="0.15">
      <c r="A3" s="107" t="s">
        <v>416</v>
      </c>
      <c r="B3" s="107"/>
      <c r="C3" s="107"/>
      <c r="D3" s="107"/>
      <c r="E3" s="107"/>
      <c r="F3" s="107"/>
      <c r="G3" s="107"/>
      <c r="H3"/>
    </row>
    <row r="4" spans="1:324" ht="15.75" customHeight="1" x14ac:dyDescent="0.2">
      <c r="A4" s="106"/>
      <c r="B4" s="106"/>
      <c r="C4" s="106"/>
      <c r="D4" s="106"/>
      <c r="E4" s="106"/>
      <c r="F4" s="106"/>
      <c r="G4" s="106"/>
      <c r="H4"/>
    </row>
    <row r="5" spans="1:324" ht="32.25" customHeight="1" thickBot="1" x14ac:dyDescent="0.2">
      <c r="A5" s="89" t="s">
        <v>4</v>
      </c>
      <c r="B5" s="89" t="s">
        <v>5</v>
      </c>
      <c r="C5" s="89" t="s">
        <v>6</v>
      </c>
      <c r="D5" s="89" t="s">
        <v>7</v>
      </c>
      <c r="E5" s="89" t="s">
        <v>8</v>
      </c>
      <c r="F5" s="92" t="s">
        <v>9</v>
      </c>
      <c r="G5" s="89" t="s">
        <v>10</v>
      </c>
      <c r="H5"/>
    </row>
    <row r="6" spans="1:324" ht="15.75" customHeight="1" x14ac:dyDescent="0.15">
      <c r="A6" s="94" t="s">
        <v>388</v>
      </c>
      <c r="B6" s="94"/>
      <c r="C6" s="94"/>
      <c r="D6" s="94"/>
      <c r="E6" s="94"/>
      <c r="F6" s="94"/>
      <c r="G6" s="94"/>
      <c r="H6"/>
      <c r="N6" s="108" t="s">
        <v>405</v>
      </c>
    </row>
    <row r="7" spans="1:324" ht="33" thickBot="1" x14ac:dyDescent="0.2">
      <c r="A7" s="70">
        <v>94218</v>
      </c>
      <c r="B7" s="70">
        <v>1</v>
      </c>
      <c r="C7" s="71" t="s">
        <v>390</v>
      </c>
      <c r="D7" s="72" t="s">
        <v>11</v>
      </c>
      <c r="E7" s="52">
        <v>109.29</v>
      </c>
      <c r="F7" s="50">
        <v>86.03</v>
      </c>
      <c r="G7" s="50">
        <f t="shared" ref="G7:G16" si="0">E7*F7</f>
        <v>9402.2187000000013</v>
      </c>
      <c r="H7" s="1" t="s">
        <v>12</v>
      </c>
      <c r="N7" s="109"/>
    </row>
    <row r="8" spans="1:324" ht="49" thickBot="1" x14ac:dyDescent="0.2">
      <c r="A8" s="70">
        <v>94219</v>
      </c>
      <c r="B8" s="70">
        <f>B7+1</f>
        <v>2</v>
      </c>
      <c r="C8" s="71" t="s">
        <v>391</v>
      </c>
      <c r="D8" s="72" t="s">
        <v>13</v>
      </c>
      <c r="E8" s="52">
        <v>163.93</v>
      </c>
      <c r="F8" s="50">
        <v>18.52</v>
      </c>
      <c r="G8" s="50">
        <f t="shared" si="0"/>
        <v>3035.9836</v>
      </c>
      <c r="H8" s="1" t="s">
        <v>12</v>
      </c>
      <c r="N8" s="42" t="s">
        <v>394</v>
      </c>
    </row>
    <row r="9" spans="1:324" s="8" customFormat="1" ht="33" thickBot="1" x14ac:dyDescent="0.2">
      <c r="A9" s="91">
        <v>94228</v>
      </c>
      <c r="B9" s="91">
        <f t="shared" ref="B9:B16" si="1">B8+1</f>
        <v>3</v>
      </c>
      <c r="C9" s="113" t="s">
        <v>14</v>
      </c>
      <c r="D9" s="90" t="s">
        <v>13</v>
      </c>
      <c r="E9" s="114">
        <v>157.58000000000001</v>
      </c>
      <c r="F9" s="115">
        <v>47.23</v>
      </c>
      <c r="G9" s="115">
        <f t="shared" si="0"/>
        <v>7442.5034000000005</v>
      </c>
      <c r="H9" s="6" t="s">
        <v>12</v>
      </c>
      <c r="I9"/>
      <c r="J9"/>
      <c r="K9"/>
      <c r="L9"/>
      <c r="M9"/>
      <c r="N9" s="43" t="s">
        <v>395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</row>
    <row r="10" spans="1:324" s="8" customFormat="1" ht="33" thickBot="1" x14ac:dyDescent="0.2">
      <c r="A10" s="70">
        <v>94231</v>
      </c>
      <c r="B10" s="70">
        <f t="shared" si="1"/>
        <v>4</v>
      </c>
      <c r="C10" s="71" t="s">
        <v>392</v>
      </c>
      <c r="D10" s="72" t="s">
        <v>13</v>
      </c>
      <c r="E10" s="52">
        <v>53.12</v>
      </c>
      <c r="F10" s="50">
        <v>24.42</v>
      </c>
      <c r="G10" s="50">
        <f t="shared" si="0"/>
        <v>1297.1904</v>
      </c>
      <c r="H10" s="6" t="s">
        <v>12</v>
      </c>
      <c r="I10"/>
      <c r="J10"/>
      <c r="K10"/>
      <c r="L10"/>
      <c r="M10"/>
      <c r="N10" s="43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</row>
    <row r="11" spans="1:324" s="8" customFormat="1" ht="48" x14ac:dyDescent="0.15">
      <c r="A11" s="70">
        <v>87881</v>
      </c>
      <c r="B11" s="70">
        <f t="shared" si="1"/>
        <v>5</v>
      </c>
      <c r="C11" s="71" t="s">
        <v>15</v>
      </c>
      <c r="D11" s="72" t="s">
        <v>11</v>
      </c>
      <c r="E11" s="52">
        <v>109.29</v>
      </c>
      <c r="F11" s="50">
        <v>2.95</v>
      </c>
      <c r="G11" s="50">
        <f t="shared" si="0"/>
        <v>322.40550000000002</v>
      </c>
      <c r="H11" s="6" t="s">
        <v>12</v>
      </c>
      <c r="I11"/>
      <c r="J11"/>
      <c r="K11"/>
      <c r="L11"/>
      <c r="M11"/>
      <c r="N11" s="44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</row>
    <row r="12" spans="1:324" ht="48" x14ac:dyDescent="0.15">
      <c r="A12" s="91">
        <v>96109</v>
      </c>
      <c r="B12" s="91">
        <f t="shared" si="1"/>
        <v>6</v>
      </c>
      <c r="C12" s="113" t="s">
        <v>16</v>
      </c>
      <c r="D12" s="90" t="s">
        <v>11</v>
      </c>
      <c r="E12" s="114">
        <v>54.64</v>
      </c>
      <c r="F12" s="115">
        <v>33.869999999999997</v>
      </c>
      <c r="G12" s="115">
        <f t="shared" si="0"/>
        <v>1850.6568</v>
      </c>
      <c r="H12" s="6" t="s">
        <v>12</v>
      </c>
    </row>
    <row r="13" spans="1:324" ht="32" x14ac:dyDescent="0.15">
      <c r="A13" s="70">
        <v>72201</v>
      </c>
      <c r="B13" s="70">
        <f t="shared" si="1"/>
        <v>7</v>
      </c>
      <c r="C13" s="71" t="s">
        <v>17</v>
      </c>
      <c r="D13" s="72" t="s">
        <v>11</v>
      </c>
      <c r="E13" s="52">
        <v>109.29</v>
      </c>
      <c r="F13" s="50">
        <v>8.75</v>
      </c>
      <c r="G13" s="50">
        <f t="shared" si="0"/>
        <v>956.28750000000002</v>
      </c>
      <c r="H13" s="6" t="s">
        <v>12</v>
      </c>
    </row>
    <row r="14" spans="1:324" ht="32" x14ac:dyDescent="0.15">
      <c r="A14" s="70">
        <v>55960</v>
      </c>
      <c r="B14" s="70">
        <f t="shared" si="1"/>
        <v>8</v>
      </c>
      <c r="C14" s="71" t="s">
        <v>18</v>
      </c>
      <c r="D14" s="72" t="s">
        <v>11</v>
      </c>
      <c r="E14" s="52">
        <v>163.93</v>
      </c>
      <c r="F14" s="50">
        <v>4.46</v>
      </c>
      <c r="G14" s="50">
        <f t="shared" si="0"/>
        <v>731.12779999999998</v>
      </c>
      <c r="H14" s="6" t="s">
        <v>12</v>
      </c>
    </row>
    <row r="15" spans="1:324" ht="48.75" customHeight="1" x14ac:dyDescent="0.15">
      <c r="A15" s="70">
        <v>94230</v>
      </c>
      <c r="B15" s="70">
        <f t="shared" si="1"/>
        <v>9</v>
      </c>
      <c r="C15" s="71" t="s">
        <v>19</v>
      </c>
      <c r="D15" s="72" t="s">
        <v>13</v>
      </c>
      <c r="E15" s="52">
        <v>27.32</v>
      </c>
      <c r="F15" s="50">
        <v>68.87</v>
      </c>
      <c r="G15" s="50">
        <f t="shared" si="0"/>
        <v>1881.5284000000001</v>
      </c>
      <c r="H15" s="9" t="s">
        <v>20</v>
      </c>
    </row>
    <row r="16" spans="1:324" ht="36.75" customHeight="1" x14ac:dyDescent="0.15">
      <c r="A16" s="70">
        <v>72089</v>
      </c>
      <c r="B16" s="70">
        <f t="shared" si="1"/>
        <v>10</v>
      </c>
      <c r="C16" s="71" t="s">
        <v>393</v>
      </c>
      <c r="D16" s="72" t="s">
        <v>11</v>
      </c>
      <c r="E16" s="52">
        <v>303.57</v>
      </c>
      <c r="F16" s="50">
        <v>10.86</v>
      </c>
      <c r="G16" s="50">
        <f t="shared" si="0"/>
        <v>3296.7701999999999</v>
      </c>
      <c r="H16" s="9" t="s">
        <v>21</v>
      </c>
    </row>
    <row r="17" spans="1:8" ht="15.75" customHeight="1" x14ac:dyDescent="0.15">
      <c r="A17" s="101" t="s">
        <v>373</v>
      </c>
      <c r="B17" s="101"/>
      <c r="C17" s="101"/>
      <c r="D17" s="101"/>
      <c r="E17" s="101"/>
      <c r="F17" s="101"/>
      <c r="G17" s="40">
        <f>SUM(G7:G16)</f>
        <v>30216.672299999998</v>
      </c>
    </row>
    <row r="18" spans="1:8" ht="16" x14ac:dyDescent="0.15">
      <c r="A18" s="105" t="s">
        <v>389</v>
      </c>
      <c r="B18" s="105"/>
      <c r="C18" s="105"/>
      <c r="D18" s="105"/>
      <c r="E18" s="105"/>
      <c r="F18" s="105"/>
      <c r="G18" s="105"/>
      <c r="H18"/>
    </row>
    <row r="19" spans="1:8" ht="16" x14ac:dyDescent="0.15">
      <c r="A19" s="70">
        <v>84862</v>
      </c>
      <c r="B19" s="70">
        <f>B16+1</f>
        <v>11</v>
      </c>
      <c r="C19" s="71" t="s">
        <v>23</v>
      </c>
      <c r="D19" s="72" t="s">
        <v>13</v>
      </c>
      <c r="E19" s="52">
        <v>27.32</v>
      </c>
      <c r="F19" s="50">
        <v>192.05</v>
      </c>
      <c r="G19" s="50">
        <f t="shared" ref="G19:G41" si="2">E19*F19</f>
        <v>5246.8060000000005</v>
      </c>
      <c r="H19" s="1" t="s">
        <v>12</v>
      </c>
    </row>
    <row r="20" spans="1:8" ht="32" x14ac:dyDescent="0.15">
      <c r="A20" s="70">
        <v>73665</v>
      </c>
      <c r="B20" s="70">
        <f t="shared" ref="B20:B41" si="3">B19+1</f>
        <v>12</v>
      </c>
      <c r="C20" s="71" t="s">
        <v>24</v>
      </c>
      <c r="D20" s="72" t="s">
        <v>11</v>
      </c>
      <c r="E20" s="52">
        <v>15.18</v>
      </c>
      <c r="F20" s="50">
        <v>53.23</v>
      </c>
      <c r="G20" s="50">
        <f t="shared" si="2"/>
        <v>808.03139999999996</v>
      </c>
      <c r="H20" s="1" t="s">
        <v>12</v>
      </c>
    </row>
    <row r="21" spans="1:8" ht="16" x14ac:dyDescent="0.15">
      <c r="A21" s="70" t="s">
        <v>25</v>
      </c>
      <c r="B21" s="70">
        <f t="shared" si="3"/>
        <v>13</v>
      </c>
      <c r="C21" s="71" t="s">
        <v>26</v>
      </c>
      <c r="D21" s="72" t="s">
        <v>13</v>
      </c>
      <c r="E21" s="52">
        <v>27.32</v>
      </c>
      <c r="F21" s="50">
        <v>102.64</v>
      </c>
      <c r="G21" s="50">
        <f t="shared" si="2"/>
        <v>2804.1248000000001</v>
      </c>
      <c r="H21" s="1" t="s">
        <v>12</v>
      </c>
    </row>
    <row r="22" spans="1:8" ht="16" x14ac:dyDescent="0.15">
      <c r="A22" s="70" t="s">
        <v>27</v>
      </c>
      <c r="B22" s="70">
        <f t="shared" si="3"/>
        <v>14</v>
      </c>
      <c r="C22" s="71" t="s">
        <v>28</v>
      </c>
      <c r="D22" s="72" t="s">
        <v>13</v>
      </c>
      <c r="E22" s="52">
        <v>27.32</v>
      </c>
      <c r="F22" s="50">
        <v>27.44</v>
      </c>
      <c r="G22" s="50">
        <f t="shared" si="2"/>
        <v>749.66079999999999</v>
      </c>
      <c r="H22" s="1" t="s">
        <v>12</v>
      </c>
    </row>
    <row r="23" spans="1:8" ht="16" x14ac:dyDescent="0.15">
      <c r="A23" s="70">
        <v>72117</v>
      </c>
      <c r="B23" s="70">
        <f t="shared" si="3"/>
        <v>15</v>
      </c>
      <c r="C23" s="71" t="s">
        <v>29</v>
      </c>
      <c r="D23" s="72" t="s">
        <v>11</v>
      </c>
      <c r="E23" s="52">
        <v>54.64</v>
      </c>
      <c r="F23" s="50">
        <v>144.47</v>
      </c>
      <c r="G23" s="50">
        <f t="shared" si="2"/>
        <v>7893.8407999999999</v>
      </c>
      <c r="H23" s="1" t="s">
        <v>12</v>
      </c>
    </row>
    <row r="24" spans="1:8" ht="32" x14ac:dyDescent="0.15">
      <c r="A24" s="70">
        <v>72118</v>
      </c>
      <c r="B24" s="70">
        <f t="shared" si="3"/>
        <v>16</v>
      </c>
      <c r="C24" s="73" t="s">
        <v>30</v>
      </c>
      <c r="D24" s="70" t="s">
        <v>11</v>
      </c>
      <c r="E24" s="51">
        <v>54.64</v>
      </c>
      <c r="F24" s="51">
        <v>213.62</v>
      </c>
      <c r="G24" s="50">
        <f t="shared" si="2"/>
        <v>11672.1968</v>
      </c>
      <c r="H24" s="1" t="s">
        <v>12</v>
      </c>
    </row>
    <row r="25" spans="1:8" ht="32" x14ac:dyDescent="0.15">
      <c r="A25" s="70">
        <v>72119</v>
      </c>
      <c r="B25" s="70">
        <f t="shared" si="3"/>
        <v>17</v>
      </c>
      <c r="C25" s="73" t="s">
        <v>31</v>
      </c>
      <c r="D25" s="70" t="s">
        <v>11</v>
      </c>
      <c r="E25" s="51">
        <v>22.77</v>
      </c>
      <c r="F25" s="51">
        <v>271.2</v>
      </c>
      <c r="G25" s="50">
        <f t="shared" si="2"/>
        <v>6175.2239999999993</v>
      </c>
      <c r="H25" s="1" t="s">
        <v>12</v>
      </c>
    </row>
    <row r="26" spans="1:8" ht="32" x14ac:dyDescent="0.15">
      <c r="A26" s="70">
        <v>72120</v>
      </c>
      <c r="B26" s="70">
        <f t="shared" si="3"/>
        <v>18</v>
      </c>
      <c r="C26" s="73" t="s">
        <v>32</v>
      </c>
      <c r="D26" s="70" t="s">
        <v>11</v>
      </c>
      <c r="E26" s="52">
        <v>13.66</v>
      </c>
      <c r="F26" s="52">
        <v>344.6</v>
      </c>
      <c r="G26" s="50">
        <f t="shared" si="2"/>
        <v>4707.2360000000008</v>
      </c>
      <c r="H26" s="1" t="s">
        <v>12</v>
      </c>
    </row>
    <row r="27" spans="1:8" ht="32" x14ac:dyDescent="0.15">
      <c r="A27" s="70" t="s">
        <v>33</v>
      </c>
      <c r="B27" s="70">
        <f t="shared" si="3"/>
        <v>19</v>
      </c>
      <c r="C27" s="71" t="s">
        <v>34</v>
      </c>
      <c r="D27" s="72" t="s">
        <v>11</v>
      </c>
      <c r="E27" s="52">
        <v>27.32</v>
      </c>
      <c r="F27" s="50">
        <v>446.28</v>
      </c>
      <c r="G27" s="50">
        <f t="shared" si="2"/>
        <v>12192.3696</v>
      </c>
      <c r="H27" s="1" t="s">
        <v>12</v>
      </c>
    </row>
    <row r="28" spans="1:8" ht="32" x14ac:dyDescent="0.15">
      <c r="A28" s="70" t="s">
        <v>397</v>
      </c>
      <c r="B28" s="70">
        <f t="shared" si="3"/>
        <v>20</v>
      </c>
      <c r="C28" s="71" t="s">
        <v>396</v>
      </c>
      <c r="D28" s="72" t="s">
        <v>35</v>
      </c>
      <c r="E28" s="52">
        <v>106</v>
      </c>
      <c r="F28" s="50">
        <v>26.58</v>
      </c>
      <c r="G28" s="50">
        <f t="shared" si="2"/>
        <v>2817.48</v>
      </c>
      <c r="H28" s="1" t="s">
        <v>12</v>
      </c>
    </row>
    <row r="29" spans="1:8" ht="48" x14ac:dyDescent="0.15">
      <c r="A29" s="70" t="s">
        <v>38</v>
      </c>
      <c r="B29" s="70">
        <f t="shared" si="3"/>
        <v>21</v>
      </c>
      <c r="C29" s="71" t="s">
        <v>39</v>
      </c>
      <c r="D29" s="72" t="s">
        <v>11</v>
      </c>
      <c r="E29" s="52">
        <v>15.18</v>
      </c>
      <c r="F29" s="50">
        <v>109.37</v>
      </c>
      <c r="G29" s="50">
        <f t="shared" si="2"/>
        <v>1660.2366</v>
      </c>
      <c r="H29" s="1" t="s">
        <v>12</v>
      </c>
    </row>
    <row r="30" spans="1:8" ht="48" x14ac:dyDescent="0.15">
      <c r="A30" s="70" t="s">
        <v>398</v>
      </c>
      <c r="B30" s="70">
        <f t="shared" si="3"/>
        <v>22</v>
      </c>
      <c r="C30" s="71" t="s">
        <v>400</v>
      </c>
      <c r="D30" s="72" t="s">
        <v>35</v>
      </c>
      <c r="E30" s="52">
        <v>6</v>
      </c>
      <c r="F30" s="52">
        <f>326.58+213.17</f>
        <v>539.75</v>
      </c>
      <c r="G30" s="50">
        <f t="shared" si="2"/>
        <v>3238.5</v>
      </c>
      <c r="H30" s="1">
        <v>394.96</v>
      </c>
    </row>
    <row r="31" spans="1:8" ht="48" x14ac:dyDescent="0.15">
      <c r="A31" s="70" t="s">
        <v>399</v>
      </c>
      <c r="B31" s="70">
        <f t="shared" si="3"/>
        <v>23</v>
      </c>
      <c r="C31" s="71" t="s">
        <v>401</v>
      </c>
      <c r="D31" s="72" t="s">
        <v>35</v>
      </c>
      <c r="E31" s="52">
        <v>3</v>
      </c>
      <c r="F31" s="52">
        <f>353.84+223.19</f>
        <v>577.03</v>
      </c>
      <c r="G31" s="50">
        <f t="shared" si="2"/>
        <v>1731.09</v>
      </c>
      <c r="H31" s="1">
        <v>398.15</v>
      </c>
    </row>
    <row r="32" spans="1:8" ht="48" x14ac:dyDescent="0.15">
      <c r="A32" s="70" t="s">
        <v>402</v>
      </c>
      <c r="B32" s="70">
        <f t="shared" si="3"/>
        <v>24</v>
      </c>
      <c r="C32" s="71" t="s">
        <v>45</v>
      </c>
      <c r="D32" s="72" t="s">
        <v>35</v>
      </c>
      <c r="E32" s="52">
        <v>6</v>
      </c>
      <c r="F32" s="52">
        <f>348.78+233.23</f>
        <v>582.01</v>
      </c>
      <c r="G32" s="50">
        <f t="shared" si="2"/>
        <v>3492.06</v>
      </c>
      <c r="H32" s="1">
        <v>401.72</v>
      </c>
    </row>
    <row r="33" spans="1:8" ht="48" x14ac:dyDescent="0.15">
      <c r="A33" s="70" t="s">
        <v>403</v>
      </c>
      <c r="B33" s="70">
        <f t="shared" si="3"/>
        <v>25</v>
      </c>
      <c r="C33" s="71" t="s">
        <v>47</v>
      </c>
      <c r="D33" s="72" t="s">
        <v>35</v>
      </c>
      <c r="E33" s="52">
        <v>3</v>
      </c>
      <c r="F33" s="52">
        <f>365.66+243.23</f>
        <v>608.89</v>
      </c>
      <c r="G33" s="50">
        <f t="shared" si="2"/>
        <v>1826.67</v>
      </c>
      <c r="H33" s="1">
        <v>425.27</v>
      </c>
    </row>
    <row r="34" spans="1:8" ht="32" x14ac:dyDescent="0.15">
      <c r="A34" s="70">
        <v>91341</v>
      </c>
      <c r="B34" s="70">
        <f t="shared" si="3"/>
        <v>26</v>
      </c>
      <c r="C34" s="71" t="s">
        <v>52</v>
      </c>
      <c r="D34" s="72" t="s">
        <v>11</v>
      </c>
      <c r="E34" s="52">
        <v>2.4300000000000002</v>
      </c>
      <c r="F34" s="52">
        <v>396.86</v>
      </c>
      <c r="G34" s="50">
        <f t="shared" si="2"/>
        <v>964.36980000000005</v>
      </c>
      <c r="H34" s="1">
        <v>582.79999999999995</v>
      </c>
    </row>
    <row r="35" spans="1:8" ht="32" x14ac:dyDescent="0.15">
      <c r="A35" s="70">
        <v>91306</v>
      </c>
      <c r="B35" s="70">
        <f t="shared" si="3"/>
        <v>27</v>
      </c>
      <c r="C35" s="71" t="s">
        <v>404</v>
      </c>
      <c r="D35" s="72" t="s">
        <v>35</v>
      </c>
      <c r="E35" s="52">
        <v>3</v>
      </c>
      <c r="F35" s="52">
        <v>70.38</v>
      </c>
      <c r="G35" s="50">
        <f t="shared" si="2"/>
        <v>211.14</v>
      </c>
      <c r="H35" s="9">
        <v>192.83</v>
      </c>
    </row>
    <row r="36" spans="1:8" ht="32" x14ac:dyDescent="0.15">
      <c r="A36" s="70" t="s">
        <v>60</v>
      </c>
      <c r="B36" s="70">
        <f t="shared" si="3"/>
        <v>28</v>
      </c>
      <c r="C36" s="71" t="s">
        <v>61</v>
      </c>
      <c r="D36" s="72" t="s">
        <v>11</v>
      </c>
      <c r="E36" s="52">
        <v>4.55</v>
      </c>
      <c r="F36" s="52">
        <v>252.92</v>
      </c>
      <c r="G36" s="50">
        <f t="shared" si="2"/>
        <v>1150.7859999999998</v>
      </c>
      <c r="H36" s="9">
        <v>237.86</v>
      </c>
    </row>
    <row r="37" spans="1:8" ht="48" x14ac:dyDescent="0.15">
      <c r="A37" s="70">
        <v>84885</v>
      </c>
      <c r="B37" s="70">
        <f t="shared" si="3"/>
        <v>29</v>
      </c>
      <c r="C37" s="71" t="s">
        <v>63</v>
      </c>
      <c r="D37" s="72" t="s">
        <v>35</v>
      </c>
      <c r="E37" s="52">
        <v>4</v>
      </c>
      <c r="F37" s="50">
        <v>539.37</v>
      </c>
      <c r="G37" s="50">
        <f t="shared" si="2"/>
        <v>2157.48</v>
      </c>
      <c r="H37" s="1" t="s">
        <v>12</v>
      </c>
    </row>
    <row r="38" spans="1:8" ht="48" x14ac:dyDescent="0.15">
      <c r="A38" s="70">
        <v>94579</v>
      </c>
      <c r="B38" s="70">
        <f t="shared" si="3"/>
        <v>30</v>
      </c>
      <c r="C38" s="71" t="s">
        <v>69</v>
      </c>
      <c r="D38" s="72" t="s">
        <v>11</v>
      </c>
      <c r="E38" s="52">
        <v>4.55</v>
      </c>
      <c r="F38" s="50">
        <v>318.63</v>
      </c>
      <c r="G38" s="50">
        <f t="shared" si="2"/>
        <v>1449.7665</v>
      </c>
      <c r="H38" s="9" t="s">
        <v>70</v>
      </c>
    </row>
    <row r="39" spans="1:8" ht="16" x14ac:dyDescent="0.15">
      <c r="A39" s="74" t="s">
        <v>71</v>
      </c>
      <c r="B39" s="70">
        <f t="shared" si="3"/>
        <v>31</v>
      </c>
      <c r="C39" s="75" t="s">
        <v>72</v>
      </c>
      <c r="D39" s="70" t="s">
        <v>11</v>
      </c>
      <c r="E39" s="52">
        <v>12.14</v>
      </c>
      <c r="F39" s="53">
        <v>237.77</v>
      </c>
      <c r="G39" s="50">
        <f t="shared" si="2"/>
        <v>2886.5278000000003</v>
      </c>
      <c r="H39" s="15"/>
    </row>
    <row r="40" spans="1:8" ht="16" x14ac:dyDescent="0.15">
      <c r="A40" s="74">
        <v>97645</v>
      </c>
      <c r="B40" s="70">
        <f t="shared" si="3"/>
        <v>32</v>
      </c>
      <c r="C40" s="75" t="s">
        <v>73</v>
      </c>
      <c r="D40" s="70" t="s">
        <v>11</v>
      </c>
      <c r="E40" s="52">
        <v>273.20999999999998</v>
      </c>
      <c r="F40" s="53">
        <v>16.489999999999998</v>
      </c>
      <c r="G40" s="50">
        <f t="shared" si="2"/>
        <v>4505.2328999999991</v>
      </c>
      <c r="H40" s="15"/>
    </row>
    <row r="41" spans="1:8" ht="16" x14ac:dyDescent="0.15">
      <c r="A41" s="76">
        <v>85005</v>
      </c>
      <c r="B41" s="70">
        <f t="shared" si="3"/>
        <v>33</v>
      </c>
      <c r="C41" s="75" t="s">
        <v>74</v>
      </c>
      <c r="D41" s="70" t="s">
        <v>11</v>
      </c>
      <c r="E41" s="52">
        <v>9.11</v>
      </c>
      <c r="F41" s="54">
        <v>390.61</v>
      </c>
      <c r="G41" s="50">
        <f t="shared" si="2"/>
        <v>3558.4571000000001</v>
      </c>
      <c r="H41" s="15"/>
    </row>
    <row r="42" spans="1:8" ht="15.75" customHeight="1" x14ac:dyDescent="0.15">
      <c r="A42" s="101" t="s">
        <v>373</v>
      </c>
      <c r="B42" s="101"/>
      <c r="C42" s="101"/>
      <c r="D42" s="101"/>
      <c r="E42" s="101"/>
      <c r="F42" s="101"/>
      <c r="G42" s="40">
        <f>SUM(G19:G41)</f>
        <v>83899.286899999977</v>
      </c>
      <c r="H42"/>
    </row>
    <row r="43" spans="1:8" ht="16" customHeight="1" x14ac:dyDescent="0.15">
      <c r="A43" s="105" t="s">
        <v>75</v>
      </c>
      <c r="B43" s="105"/>
      <c r="C43" s="105"/>
      <c r="D43" s="105"/>
      <c r="E43" s="105"/>
      <c r="F43" s="105"/>
      <c r="G43" s="105"/>
      <c r="H43"/>
    </row>
    <row r="44" spans="1:8" ht="32" x14ac:dyDescent="0.15">
      <c r="A44" s="70" t="s">
        <v>79</v>
      </c>
      <c r="B44" s="70">
        <f>B41+1</f>
        <v>34</v>
      </c>
      <c r="C44" s="71" t="s">
        <v>80</v>
      </c>
      <c r="D44" s="72" t="s">
        <v>11</v>
      </c>
      <c r="E44" s="60">
        <v>12.14</v>
      </c>
      <c r="F44" s="55">
        <v>108.36</v>
      </c>
      <c r="G44" s="50">
        <f t="shared" ref="G44:G49" si="4">E44*F44</f>
        <v>1315.4904000000001</v>
      </c>
      <c r="H44" s="1" t="s">
        <v>12</v>
      </c>
    </row>
    <row r="45" spans="1:8" ht="16" x14ac:dyDescent="0.15">
      <c r="A45" s="70" t="s">
        <v>81</v>
      </c>
      <c r="B45" s="70">
        <f t="shared" ref="B45:B49" si="5">B44+1</f>
        <v>35</v>
      </c>
      <c r="C45" s="71" t="s">
        <v>82</v>
      </c>
      <c r="D45" s="72" t="s">
        <v>76</v>
      </c>
      <c r="E45" s="60">
        <v>27.32</v>
      </c>
      <c r="F45" s="55">
        <v>432.74</v>
      </c>
      <c r="G45" s="50">
        <f t="shared" si="4"/>
        <v>11822.4568</v>
      </c>
      <c r="H45" s="1" t="s">
        <v>12</v>
      </c>
    </row>
    <row r="46" spans="1:8" ht="64" x14ac:dyDescent="0.15">
      <c r="A46" s="70">
        <v>87456</v>
      </c>
      <c r="B46" s="70">
        <f t="shared" si="5"/>
        <v>36</v>
      </c>
      <c r="C46" s="71" t="s">
        <v>83</v>
      </c>
      <c r="D46" s="72" t="s">
        <v>11</v>
      </c>
      <c r="E46" s="60">
        <v>106.25</v>
      </c>
      <c r="F46" s="55">
        <v>54.59</v>
      </c>
      <c r="G46" s="50">
        <f t="shared" si="4"/>
        <v>5800.1875</v>
      </c>
      <c r="H46" s="1" t="s">
        <v>12</v>
      </c>
    </row>
    <row r="47" spans="1:8" ht="32" x14ac:dyDescent="0.15">
      <c r="A47" s="70">
        <v>86889</v>
      </c>
      <c r="B47" s="70">
        <f t="shared" si="5"/>
        <v>37</v>
      </c>
      <c r="C47" s="71" t="s">
        <v>84</v>
      </c>
      <c r="D47" s="72" t="s">
        <v>85</v>
      </c>
      <c r="E47" s="52">
        <v>15.18</v>
      </c>
      <c r="F47" s="50">
        <v>556.37</v>
      </c>
      <c r="G47" s="50">
        <f t="shared" si="4"/>
        <v>8445.6965999999993</v>
      </c>
      <c r="H47" s="1" t="s">
        <v>12</v>
      </c>
    </row>
    <row r="48" spans="1:8" ht="32" x14ac:dyDescent="0.15">
      <c r="A48" s="70">
        <v>86895</v>
      </c>
      <c r="B48" s="70">
        <f t="shared" si="5"/>
        <v>38</v>
      </c>
      <c r="C48" s="71" t="s">
        <v>86</v>
      </c>
      <c r="D48" s="72" t="s">
        <v>11</v>
      </c>
      <c r="E48" s="52">
        <v>15.18</v>
      </c>
      <c r="F48" s="50">
        <v>273.61</v>
      </c>
      <c r="G48" s="50">
        <f t="shared" si="4"/>
        <v>4153.3998000000001</v>
      </c>
      <c r="H48" s="1" t="s">
        <v>12</v>
      </c>
    </row>
    <row r="49" spans="1:8" ht="32" x14ac:dyDescent="0.15">
      <c r="A49" s="70">
        <v>86957</v>
      </c>
      <c r="B49" s="70">
        <f t="shared" si="5"/>
        <v>39</v>
      </c>
      <c r="C49" s="71" t="s">
        <v>87</v>
      </c>
      <c r="D49" s="72" t="s">
        <v>35</v>
      </c>
      <c r="E49" s="52">
        <v>120</v>
      </c>
      <c r="F49" s="50">
        <v>18.440000000000001</v>
      </c>
      <c r="G49" s="50">
        <f t="shared" si="4"/>
        <v>2212.8000000000002</v>
      </c>
      <c r="H49" s="1" t="s">
        <v>12</v>
      </c>
    </row>
    <row r="50" spans="1:8" ht="15.75" customHeight="1" x14ac:dyDescent="0.15">
      <c r="A50" s="110" t="s">
        <v>88</v>
      </c>
      <c r="B50" s="110"/>
      <c r="C50" s="110"/>
      <c r="D50" s="110"/>
      <c r="E50" s="110"/>
      <c r="F50" s="110"/>
      <c r="G50" s="77">
        <f>SUM(G44:G49)</f>
        <v>33750.0311</v>
      </c>
      <c r="H50"/>
    </row>
    <row r="51" spans="1:8" ht="16" customHeight="1" x14ac:dyDescent="0.15">
      <c r="A51" s="105" t="s">
        <v>89</v>
      </c>
      <c r="B51" s="105"/>
      <c r="C51" s="105"/>
      <c r="D51" s="105"/>
      <c r="E51" s="105"/>
      <c r="F51" s="105"/>
      <c r="G51" s="105"/>
      <c r="H51"/>
    </row>
    <row r="52" spans="1:8" ht="16" x14ac:dyDescent="0.15">
      <c r="A52" s="70">
        <v>72278</v>
      </c>
      <c r="B52" s="70">
        <v>40</v>
      </c>
      <c r="C52" s="75" t="s">
        <v>106</v>
      </c>
      <c r="D52" s="70" t="s">
        <v>7</v>
      </c>
      <c r="E52" s="56">
        <v>215</v>
      </c>
      <c r="F52" s="56">
        <v>84.58</v>
      </c>
      <c r="G52" s="50">
        <f t="shared" ref="G52:G115" si="6">E52*F52</f>
        <v>18184.7</v>
      </c>
      <c r="H52"/>
    </row>
    <row r="53" spans="1:8" ht="32" x14ac:dyDescent="0.15">
      <c r="A53" s="70" t="s">
        <v>90</v>
      </c>
      <c r="B53" s="70">
        <v>41</v>
      </c>
      <c r="C53" s="75" t="s">
        <v>91</v>
      </c>
      <c r="D53" s="70" t="s">
        <v>7</v>
      </c>
      <c r="E53" s="56">
        <v>15</v>
      </c>
      <c r="F53" s="56">
        <v>44.16</v>
      </c>
      <c r="G53" s="50">
        <f t="shared" si="6"/>
        <v>662.4</v>
      </c>
      <c r="H53"/>
    </row>
    <row r="54" spans="1:8" ht="32" x14ac:dyDescent="0.15">
      <c r="A54" s="70" t="s">
        <v>92</v>
      </c>
      <c r="B54" s="70">
        <v>42</v>
      </c>
      <c r="C54" s="75" t="s">
        <v>93</v>
      </c>
      <c r="D54" s="70" t="s">
        <v>7</v>
      </c>
      <c r="E54" s="56">
        <v>15</v>
      </c>
      <c r="F54" s="56">
        <v>50.53</v>
      </c>
      <c r="G54" s="50">
        <f t="shared" si="6"/>
        <v>757.95</v>
      </c>
      <c r="H54"/>
    </row>
    <row r="55" spans="1:8" ht="32" x14ac:dyDescent="0.15">
      <c r="A55" s="70" t="s">
        <v>94</v>
      </c>
      <c r="B55" s="70">
        <v>43</v>
      </c>
      <c r="C55" s="75" t="s">
        <v>95</v>
      </c>
      <c r="D55" s="70" t="s">
        <v>7</v>
      </c>
      <c r="E55" s="56">
        <v>15</v>
      </c>
      <c r="F55" s="56">
        <v>58.35</v>
      </c>
      <c r="G55" s="50">
        <f t="shared" si="6"/>
        <v>875.25</v>
      </c>
      <c r="H55"/>
    </row>
    <row r="56" spans="1:8" ht="64" x14ac:dyDescent="0.15">
      <c r="A56" s="70" t="s">
        <v>96</v>
      </c>
      <c r="B56" s="70">
        <v>44</v>
      </c>
      <c r="C56" s="75" t="s">
        <v>97</v>
      </c>
      <c r="D56" s="70" t="s">
        <v>7</v>
      </c>
      <c r="E56" s="56">
        <v>7</v>
      </c>
      <c r="F56" s="56">
        <v>129.02000000000001</v>
      </c>
      <c r="G56" s="50">
        <f t="shared" si="6"/>
        <v>903.1400000000001</v>
      </c>
      <c r="H56"/>
    </row>
    <row r="57" spans="1:8" ht="16" x14ac:dyDescent="0.15">
      <c r="A57" s="70" t="s">
        <v>98</v>
      </c>
      <c r="B57" s="70">
        <v>45</v>
      </c>
      <c r="C57" s="75" t="s">
        <v>99</v>
      </c>
      <c r="D57" s="70" t="s">
        <v>7</v>
      </c>
      <c r="E57" s="56">
        <v>15</v>
      </c>
      <c r="F57" s="56">
        <v>282.77999999999997</v>
      </c>
      <c r="G57" s="50">
        <f t="shared" si="6"/>
        <v>4241.7</v>
      </c>
      <c r="H57"/>
    </row>
    <row r="58" spans="1:8" ht="32" x14ac:dyDescent="0.15">
      <c r="A58" s="70">
        <v>83399</v>
      </c>
      <c r="B58" s="70">
        <v>46</v>
      </c>
      <c r="C58" s="75" t="s">
        <v>100</v>
      </c>
      <c r="D58" s="70" t="s">
        <v>7</v>
      </c>
      <c r="E58" s="56">
        <v>25</v>
      </c>
      <c r="F58" s="56">
        <v>30.42</v>
      </c>
      <c r="G58" s="50">
        <f t="shared" si="6"/>
        <v>760.5</v>
      </c>
      <c r="H58"/>
    </row>
    <row r="59" spans="1:8" ht="48" x14ac:dyDescent="0.15">
      <c r="A59" s="70">
        <v>83400</v>
      </c>
      <c r="B59" s="70">
        <v>47</v>
      </c>
      <c r="C59" s="75" t="s">
        <v>101</v>
      </c>
      <c r="D59" s="70" t="s">
        <v>7</v>
      </c>
      <c r="E59" s="56">
        <v>7</v>
      </c>
      <c r="F59" s="56">
        <v>87.5</v>
      </c>
      <c r="G59" s="50">
        <f t="shared" si="6"/>
        <v>612.5</v>
      </c>
      <c r="H59"/>
    </row>
    <row r="60" spans="1:8" ht="32" x14ac:dyDescent="0.15">
      <c r="A60" s="70">
        <v>83478</v>
      </c>
      <c r="B60" s="70">
        <v>48</v>
      </c>
      <c r="C60" s="75" t="s">
        <v>102</v>
      </c>
      <c r="D60" s="70" t="s">
        <v>7</v>
      </c>
      <c r="E60" s="56">
        <v>7</v>
      </c>
      <c r="F60" s="56">
        <v>285.25</v>
      </c>
      <c r="G60" s="50">
        <f t="shared" si="6"/>
        <v>1996.75</v>
      </c>
      <c r="H60"/>
    </row>
    <row r="61" spans="1:8" ht="32" x14ac:dyDescent="0.15">
      <c r="A61" s="70">
        <v>83479</v>
      </c>
      <c r="B61" s="70">
        <v>49</v>
      </c>
      <c r="C61" s="75" t="s">
        <v>103</v>
      </c>
      <c r="D61" s="70" t="s">
        <v>7</v>
      </c>
      <c r="E61" s="56">
        <v>7</v>
      </c>
      <c r="F61" s="56">
        <v>113.08</v>
      </c>
      <c r="G61" s="50">
        <f t="shared" si="6"/>
        <v>791.56</v>
      </c>
      <c r="H61"/>
    </row>
    <row r="62" spans="1:8" ht="16" x14ac:dyDescent="0.15">
      <c r="A62" s="70">
        <v>83480</v>
      </c>
      <c r="B62" s="70">
        <v>50</v>
      </c>
      <c r="C62" s="75" t="s">
        <v>104</v>
      </c>
      <c r="D62" s="70" t="s">
        <v>7</v>
      </c>
      <c r="E62" s="56">
        <v>7</v>
      </c>
      <c r="F62" s="56">
        <v>87.01</v>
      </c>
      <c r="G62" s="50">
        <f t="shared" si="6"/>
        <v>609.07000000000005</v>
      </c>
      <c r="H62"/>
    </row>
    <row r="63" spans="1:8" ht="16" x14ac:dyDescent="0.15">
      <c r="A63" s="70">
        <v>83481</v>
      </c>
      <c r="B63" s="70">
        <v>51</v>
      </c>
      <c r="C63" s="75" t="s">
        <v>105</v>
      </c>
      <c r="D63" s="70" t="s">
        <v>7</v>
      </c>
      <c r="E63" s="56">
        <v>7</v>
      </c>
      <c r="F63" s="56">
        <v>99.1</v>
      </c>
      <c r="G63" s="50">
        <f t="shared" si="6"/>
        <v>693.69999999999993</v>
      </c>
      <c r="H63"/>
    </row>
    <row r="64" spans="1:8" ht="32" x14ac:dyDescent="0.15">
      <c r="A64" s="70">
        <v>83391</v>
      </c>
      <c r="B64" s="70">
        <v>52</v>
      </c>
      <c r="C64" s="75" t="s">
        <v>107</v>
      </c>
      <c r="D64" s="70" t="s">
        <v>7</v>
      </c>
      <c r="E64" s="56">
        <v>285</v>
      </c>
      <c r="F64" s="56">
        <v>29.45</v>
      </c>
      <c r="G64" s="50">
        <f t="shared" si="6"/>
        <v>8393.25</v>
      </c>
      <c r="H64"/>
    </row>
    <row r="65" spans="1:8" ht="32" x14ac:dyDescent="0.15">
      <c r="A65" s="70">
        <v>83393</v>
      </c>
      <c r="B65" s="70">
        <v>53</v>
      </c>
      <c r="C65" s="75" t="s">
        <v>108</v>
      </c>
      <c r="D65" s="70" t="s">
        <v>7</v>
      </c>
      <c r="E65" s="56">
        <v>285</v>
      </c>
      <c r="F65" s="56">
        <v>27.71</v>
      </c>
      <c r="G65" s="50">
        <f t="shared" si="6"/>
        <v>7897.35</v>
      </c>
      <c r="H65"/>
    </row>
    <row r="66" spans="1:8" ht="32" x14ac:dyDescent="0.15">
      <c r="A66" s="70" t="s">
        <v>109</v>
      </c>
      <c r="B66" s="70">
        <v>54</v>
      </c>
      <c r="C66" s="75" t="s">
        <v>110</v>
      </c>
      <c r="D66" s="70" t="s">
        <v>7</v>
      </c>
      <c r="E66" s="56">
        <v>4</v>
      </c>
      <c r="F66" s="56">
        <v>1126.97</v>
      </c>
      <c r="G66" s="50">
        <f t="shared" si="6"/>
        <v>4507.88</v>
      </c>
      <c r="H66"/>
    </row>
    <row r="67" spans="1:8" ht="32" x14ac:dyDescent="0.15">
      <c r="A67" s="70" t="s">
        <v>111</v>
      </c>
      <c r="B67" s="70">
        <v>55</v>
      </c>
      <c r="C67" s="75" t="s">
        <v>112</v>
      </c>
      <c r="D67" s="70" t="s">
        <v>7</v>
      </c>
      <c r="E67" s="56">
        <v>4</v>
      </c>
      <c r="F67" s="56">
        <v>1161.77</v>
      </c>
      <c r="G67" s="50">
        <f t="shared" si="6"/>
        <v>4647.08</v>
      </c>
      <c r="H67"/>
    </row>
    <row r="68" spans="1:8" ht="32" x14ac:dyDescent="0.15">
      <c r="A68" s="70" t="s">
        <v>113</v>
      </c>
      <c r="B68" s="70">
        <v>56</v>
      </c>
      <c r="C68" s="75" t="s">
        <v>114</v>
      </c>
      <c r="D68" s="70" t="s">
        <v>7</v>
      </c>
      <c r="E68" s="56">
        <v>4</v>
      </c>
      <c r="F68" s="56">
        <v>662.88</v>
      </c>
      <c r="G68" s="50">
        <f t="shared" si="6"/>
        <v>2651.52</v>
      </c>
      <c r="H68"/>
    </row>
    <row r="69" spans="1:8" ht="32" x14ac:dyDescent="0.15">
      <c r="A69" s="70" t="s">
        <v>115</v>
      </c>
      <c r="B69" s="70">
        <v>57</v>
      </c>
      <c r="C69" s="75" t="s">
        <v>116</v>
      </c>
      <c r="D69" s="70" t="s">
        <v>7</v>
      </c>
      <c r="E69" s="56">
        <v>2</v>
      </c>
      <c r="F69" s="56">
        <v>8345.5499999999993</v>
      </c>
      <c r="G69" s="50">
        <f t="shared" si="6"/>
        <v>16691.099999999999</v>
      </c>
      <c r="H69"/>
    </row>
    <row r="70" spans="1:8" ht="32" x14ac:dyDescent="0.15">
      <c r="A70" s="70" t="s">
        <v>117</v>
      </c>
      <c r="B70" s="70">
        <v>58</v>
      </c>
      <c r="C70" s="75" t="s">
        <v>118</v>
      </c>
      <c r="D70" s="70" t="s">
        <v>7</v>
      </c>
      <c r="E70" s="56">
        <v>2</v>
      </c>
      <c r="F70" s="56">
        <v>10521.11</v>
      </c>
      <c r="G70" s="50">
        <f t="shared" si="6"/>
        <v>21042.22</v>
      </c>
      <c r="H70"/>
    </row>
    <row r="71" spans="1:8" ht="48" x14ac:dyDescent="0.15">
      <c r="A71" s="70" t="s">
        <v>119</v>
      </c>
      <c r="B71" s="70">
        <v>59</v>
      </c>
      <c r="C71" s="75" t="s">
        <v>120</v>
      </c>
      <c r="D71" s="70" t="s">
        <v>7</v>
      </c>
      <c r="E71" s="56">
        <v>7</v>
      </c>
      <c r="F71" s="56">
        <v>332.42</v>
      </c>
      <c r="G71" s="50">
        <f t="shared" si="6"/>
        <v>2326.94</v>
      </c>
      <c r="H71"/>
    </row>
    <row r="72" spans="1:8" ht="32" x14ac:dyDescent="0.15">
      <c r="A72" s="70" t="s">
        <v>121</v>
      </c>
      <c r="B72" s="70">
        <v>60</v>
      </c>
      <c r="C72" s="75" t="s">
        <v>122</v>
      </c>
      <c r="D72" s="70" t="s">
        <v>7</v>
      </c>
      <c r="E72" s="56">
        <v>7</v>
      </c>
      <c r="F72" s="56">
        <v>25.47</v>
      </c>
      <c r="G72" s="50">
        <f t="shared" si="6"/>
        <v>178.29</v>
      </c>
      <c r="H72"/>
    </row>
    <row r="73" spans="1:8" ht="32" x14ac:dyDescent="0.15">
      <c r="A73" s="70" t="s">
        <v>123</v>
      </c>
      <c r="B73" s="70">
        <v>61</v>
      </c>
      <c r="C73" s="75" t="s">
        <v>124</v>
      </c>
      <c r="D73" s="70" t="s">
        <v>7</v>
      </c>
      <c r="E73" s="56">
        <v>7</v>
      </c>
      <c r="F73" s="56">
        <v>78.569999999999993</v>
      </c>
      <c r="G73" s="50">
        <f t="shared" si="6"/>
        <v>549.99</v>
      </c>
      <c r="H73"/>
    </row>
    <row r="74" spans="1:8" ht="32" x14ac:dyDescent="0.15">
      <c r="A74" s="70" t="s">
        <v>125</v>
      </c>
      <c r="B74" s="70">
        <v>62</v>
      </c>
      <c r="C74" s="75" t="s">
        <v>126</v>
      </c>
      <c r="D74" s="70" t="s">
        <v>7</v>
      </c>
      <c r="E74" s="56">
        <v>15</v>
      </c>
      <c r="F74" s="56">
        <v>9.68</v>
      </c>
      <c r="G74" s="50">
        <f t="shared" si="6"/>
        <v>145.19999999999999</v>
      </c>
      <c r="H74"/>
    </row>
    <row r="75" spans="1:8" ht="32" x14ac:dyDescent="0.15">
      <c r="A75" s="70" t="s">
        <v>127</v>
      </c>
      <c r="B75" s="70">
        <v>63</v>
      </c>
      <c r="C75" s="75" t="s">
        <v>128</v>
      </c>
      <c r="D75" s="70" t="s">
        <v>7</v>
      </c>
      <c r="E75" s="56">
        <v>15</v>
      </c>
      <c r="F75" s="56">
        <v>9.56</v>
      </c>
      <c r="G75" s="50">
        <f t="shared" si="6"/>
        <v>143.4</v>
      </c>
      <c r="H75"/>
    </row>
    <row r="76" spans="1:8" ht="32" x14ac:dyDescent="0.15">
      <c r="A76" s="70" t="s">
        <v>129</v>
      </c>
      <c r="B76" s="70">
        <v>64</v>
      </c>
      <c r="C76" s="75" t="s">
        <v>130</v>
      </c>
      <c r="D76" s="70" t="s">
        <v>7</v>
      </c>
      <c r="E76" s="56">
        <v>15</v>
      </c>
      <c r="F76" s="56">
        <v>6.79</v>
      </c>
      <c r="G76" s="50">
        <f t="shared" si="6"/>
        <v>101.85</v>
      </c>
      <c r="H76"/>
    </row>
    <row r="77" spans="1:8" ht="32" x14ac:dyDescent="0.15">
      <c r="A77" s="70">
        <v>88545</v>
      </c>
      <c r="B77" s="70">
        <v>65</v>
      </c>
      <c r="C77" s="75" t="s">
        <v>131</v>
      </c>
      <c r="D77" s="70" t="s">
        <v>7</v>
      </c>
      <c r="E77" s="56">
        <v>15</v>
      </c>
      <c r="F77" s="56">
        <v>159.69999999999999</v>
      </c>
      <c r="G77" s="50">
        <f t="shared" si="6"/>
        <v>2395.5</v>
      </c>
      <c r="H77"/>
    </row>
    <row r="78" spans="1:8" ht="32" x14ac:dyDescent="0.15">
      <c r="A78" s="70" t="s">
        <v>132</v>
      </c>
      <c r="B78" s="70">
        <v>66</v>
      </c>
      <c r="C78" s="75" t="s">
        <v>133</v>
      </c>
      <c r="D78" s="70" t="s">
        <v>7</v>
      </c>
      <c r="E78" s="56">
        <v>24</v>
      </c>
      <c r="F78" s="56">
        <v>32.130000000000003</v>
      </c>
      <c r="G78" s="50">
        <f t="shared" si="6"/>
        <v>771.12000000000012</v>
      </c>
      <c r="H78"/>
    </row>
    <row r="79" spans="1:8" ht="32" x14ac:dyDescent="0.15">
      <c r="A79" s="70" t="s">
        <v>134</v>
      </c>
      <c r="B79" s="70">
        <v>67</v>
      </c>
      <c r="C79" s="75" t="s">
        <v>135</v>
      </c>
      <c r="D79" s="70" t="s">
        <v>7</v>
      </c>
      <c r="E79" s="56">
        <v>24</v>
      </c>
      <c r="F79" s="56">
        <v>50.72</v>
      </c>
      <c r="G79" s="50">
        <f t="shared" si="6"/>
        <v>1217.28</v>
      </c>
      <c r="H79"/>
    </row>
    <row r="80" spans="1:8" ht="32" x14ac:dyDescent="0.15">
      <c r="A80" s="70" t="s">
        <v>136</v>
      </c>
      <c r="B80" s="70">
        <v>68</v>
      </c>
      <c r="C80" s="75" t="s">
        <v>137</v>
      </c>
      <c r="D80" s="70" t="s">
        <v>7</v>
      </c>
      <c r="E80" s="56">
        <v>24</v>
      </c>
      <c r="F80" s="56">
        <v>154.79</v>
      </c>
      <c r="G80" s="50">
        <f t="shared" si="6"/>
        <v>3714.96</v>
      </c>
      <c r="H80"/>
    </row>
    <row r="81" spans="1:8" ht="32" x14ac:dyDescent="0.15">
      <c r="A81" s="70">
        <v>72271</v>
      </c>
      <c r="B81" s="70">
        <v>69</v>
      </c>
      <c r="C81" s="75" t="s">
        <v>138</v>
      </c>
      <c r="D81" s="70" t="s">
        <v>7</v>
      </c>
      <c r="E81" s="56">
        <v>24</v>
      </c>
      <c r="F81" s="56">
        <v>12.51</v>
      </c>
      <c r="G81" s="50">
        <f t="shared" si="6"/>
        <v>300.24</v>
      </c>
      <c r="H81"/>
    </row>
    <row r="82" spans="1:8" ht="32" x14ac:dyDescent="0.15">
      <c r="A82" s="70">
        <v>72272</v>
      </c>
      <c r="B82" s="70">
        <v>70</v>
      </c>
      <c r="C82" s="75" t="s">
        <v>139</v>
      </c>
      <c r="D82" s="70" t="s">
        <v>7</v>
      </c>
      <c r="E82" s="56">
        <v>24</v>
      </c>
      <c r="F82" s="56">
        <v>14.57</v>
      </c>
      <c r="G82" s="50">
        <f t="shared" si="6"/>
        <v>349.68</v>
      </c>
      <c r="H82"/>
    </row>
    <row r="83" spans="1:8" ht="32" x14ac:dyDescent="0.15">
      <c r="A83" s="70">
        <v>83377</v>
      </c>
      <c r="B83" s="70">
        <v>71</v>
      </c>
      <c r="C83" s="75" t="s">
        <v>140</v>
      </c>
      <c r="D83" s="70" t="s">
        <v>7</v>
      </c>
      <c r="E83" s="56">
        <v>24</v>
      </c>
      <c r="F83" s="56">
        <v>14.94</v>
      </c>
      <c r="G83" s="50">
        <f t="shared" si="6"/>
        <v>358.56</v>
      </c>
      <c r="H83"/>
    </row>
    <row r="84" spans="1:8" ht="32" x14ac:dyDescent="0.15">
      <c r="A84" s="70" t="s">
        <v>141</v>
      </c>
      <c r="B84" s="70">
        <v>72</v>
      </c>
      <c r="C84" s="75" t="s">
        <v>142</v>
      </c>
      <c r="D84" s="70" t="s">
        <v>7</v>
      </c>
      <c r="E84" s="56">
        <v>7</v>
      </c>
      <c r="F84" s="56">
        <v>76.34</v>
      </c>
      <c r="G84" s="50">
        <f t="shared" si="6"/>
        <v>534.38</v>
      </c>
      <c r="H84"/>
    </row>
    <row r="85" spans="1:8" ht="32" x14ac:dyDescent="0.15">
      <c r="A85" s="70" t="s">
        <v>143</v>
      </c>
      <c r="B85" s="70">
        <v>73</v>
      </c>
      <c r="C85" s="75" t="s">
        <v>144</v>
      </c>
      <c r="D85" s="70" t="s">
        <v>7</v>
      </c>
      <c r="E85" s="56">
        <v>7</v>
      </c>
      <c r="F85" s="56">
        <v>102.61</v>
      </c>
      <c r="G85" s="50">
        <f t="shared" si="6"/>
        <v>718.27</v>
      </c>
      <c r="H85"/>
    </row>
    <row r="86" spans="1:8" ht="32" x14ac:dyDescent="0.15">
      <c r="A86" s="70" t="s">
        <v>145</v>
      </c>
      <c r="B86" s="70">
        <v>74</v>
      </c>
      <c r="C86" s="75" t="s">
        <v>146</v>
      </c>
      <c r="D86" s="70" t="s">
        <v>7</v>
      </c>
      <c r="E86" s="56">
        <v>3</v>
      </c>
      <c r="F86" s="56">
        <v>295.16000000000003</v>
      </c>
      <c r="G86" s="50">
        <f t="shared" si="6"/>
        <v>885.48</v>
      </c>
      <c r="H86"/>
    </row>
    <row r="87" spans="1:8" ht="32" x14ac:dyDescent="0.15">
      <c r="A87" s="70" t="s">
        <v>147</v>
      </c>
      <c r="B87" s="70">
        <v>75</v>
      </c>
      <c r="C87" s="75" t="s">
        <v>148</v>
      </c>
      <c r="D87" s="70" t="s">
        <v>7</v>
      </c>
      <c r="E87" s="56">
        <v>3</v>
      </c>
      <c r="F87" s="56">
        <v>766.79</v>
      </c>
      <c r="G87" s="50">
        <f t="shared" si="6"/>
        <v>2300.37</v>
      </c>
      <c r="H87"/>
    </row>
    <row r="88" spans="1:8" ht="32" x14ac:dyDescent="0.15">
      <c r="A88" s="70" t="s">
        <v>149</v>
      </c>
      <c r="B88" s="70">
        <v>76</v>
      </c>
      <c r="C88" s="75" t="s">
        <v>150</v>
      </c>
      <c r="D88" s="70" t="s">
        <v>7</v>
      </c>
      <c r="E88" s="56">
        <v>2</v>
      </c>
      <c r="F88" s="56">
        <v>1048.76</v>
      </c>
      <c r="G88" s="50">
        <f t="shared" si="6"/>
        <v>2097.52</v>
      </c>
      <c r="H88"/>
    </row>
    <row r="89" spans="1:8" ht="32" x14ac:dyDescent="0.15">
      <c r="A89" s="70" t="s">
        <v>151</v>
      </c>
      <c r="B89" s="70">
        <v>77</v>
      </c>
      <c r="C89" s="75" t="s">
        <v>152</v>
      </c>
      <c r="D89" s="70" t="s">
        <v>7</v>
      </c>
      <c r="E89" s="56">
        <v>2</v>
      </c>
      <c r="F89" s="56">
        <v>1719.48</v>
      </c>
      <c r="G89" s="50">
        <f t="shared" si="6"/>
        <v>3438.96</v>
      </c>
      <c r="H89"/>
    </row>
    <row r="90" spans="1:8" ht="32" x14ac:dyDescent="0.15">
      <c r="A90" s="70" t="s">
        <v>153</v>
      </c>
      <c r="B90" s="70">
        <v>78</v>
      </c>
      <c r="C90" s="75" t="s">
        <v>154</v>
      </c>
      <c r="D90" s="70" t="s">
        <v>7</v>
      </c>
      <c r="E90" s="56">
        <v>6</v>
      </c>
      <c r="F90" s="56">
        <v>462.76</v>
      </c>
      <c r="G90" s="50">
        <f t="shared" si="6"/>
        <v>2776.56</v>
      </c>
      <c r="H90"/>
    </row>
    <row r="91" spans="1:8" ht="32" x14ac:dyDescent="0.15">
      <c r="A91" s="70" t="s">
        <v>155</v>
      </c>
      <c r="B91" s="70">
        <v>79</v>
      </c>
      <c r="C91" s="75" t="s">
        <v>156</v>
      </c>
      <c r="D91" s="70" t="s">
        <v>7</v>
      </c>
      <c r="E91" s="56">
        <v>24</v>
      </c>
      <c r="F91" s="56">
        <v>11.69</v>
      </c>
      <c r="G91" s="50">
        <f t="shared" si="6"/>
        <v>280.56</v>
      </c>
      <c r="H91"/>
    </row>
    <row r="92" spans="1:8" ht="32" x14ac:dyDescent="0.15">
      <c r="A92" s="70" t="s">
        <v>157</v>
      </c>
      <c r="B92" s="70">
        <v>80</v>
      </c>
      <c r="C92" s="75" t="s">
        <v>158</v>
      </c>
      <c r="D92" s="70" t="s">
        <v>7</v>
      </c>
      <c r="E92" s="56">
        <v>24</v>
      </c>
      <c r="F92" s="56">
        <v>18.170000000000002</v>
      </c>
      <c r="G92" s="50">
        <f t="shared" si="6"/>
        <v>436.08000000000004</v>
      </c>
      <c r="H92"/>
    </row>
    <row r="93" spans="1:8" ht="48" x14ac:dyDescent="0.15">
      <c r="A93" s="70">
        <v>83463</v>
      </c>
      <c r="B93" s="70">
        <v>81</v>
      </c>
      <c r="C93" s="75" t="s">
        <v>159</v>
      </c>
      <c r="D93" s="70" t="s">
        <v>7</v>
      </c>
      <c r="E93" s="56">
        <v>2</v>
      </c>
      <c r="F93" s="56">
        <v>253.31</v>
      </c>
      <c r="G93" s="50">
        <f t="shared" si="6"/>
        <v>506.62</v>
      </c>
      <c r="H93"/>
    </row>
    <row r="94" spans="1:8" ht="48" x14ac:dyDescent="0.15">
      <c r="A94" s="70" t="s">
        <v>160</v>
      </c>
      <c r="B94" s="70">
        <v>82</v>
      </c>
      <c r="C94" s="75" t="s">
        <v>161</v>
      </c>
      <c r="D94" s="70" t="s">
        <v>7</v>
      </c>
      <c r="E94" s="56">
        <v>2</v>
      </c>
      <c r="F94" s="56">
        <v>344.97</v>
      </c>
      <c r="G94" s="50">
        <f t="shared" si="6"/>
        <v>689.94</v>
      </c>
      <c r="H94"/>
    </row>
    <row r="95" spans="1:8" ht="48" x14ac:dyDescent="0.15">
      <c r="A95" s="70" t="s">
        <v>162</v>
      </c>
      <c r="B95" s="70">
        <v>83</v>
      </c>
      <c r="C95" s="75" t="s">
        <v>163</v>
      </c>
      <c r="D95" s="70" t="s">
        <v>7</v>
      </c>
      <c r="E95" s="56">
        <v>2</v>
      </c>
      <c r="F95" s="56">
        <v>400.12</v>
      </c>
      <c r="G95" s="50">
        <f t="shared" si="6"/>
        <v>800.24</v>
      </c>
      <c r="H95"/>
    </row>
    <row r="96" spans="1:8" ht="48" x14ac:dyDescent="0.15">
      <c r="A96" s="70" t="s">
        <v>164</v>
      </c>
      <c r="B96" s="70">
        <v>84</v>
      </c>
      <c r="C96" s="75" t="s">
        <v>165</v>
      </c>
      <c r="D96" s="70" t="s">
        <v>7</v>
      </c>
      <c r="E96" s="56">
        <v>2</v>
      </c>
      <c r="F96" s="56">
        <v>782.68</v>
      </c>
      <c r="G96" s="50">
        <f t="shared" si="6"/>
        <v>1565.36</v>
      </c>
      <c r="H96"/>
    </row>
    <row r="97" spans="1:8" ht="16" x14ac:dyDescent="0.15">
      <c r="A97" s="78">
        <v>72339</v>
      </c>
      <c r="B97" s="70">
        <v>85</v>
      </c>
      <c r="C97" s="79" t="s">
        <v>166</v>
      </c>
      <c r="D97" s="78" t="s">
        <v>7</v>
      </c>
      <c r="E97" s="80">
        <v>54</v>
      </c>
      <c r="F97" s="57">
        <v>47.25</v>
      </c>
      <c r="G97" s="81">
        <f t="shared" si="6"/>
        <v>2551.5</v>
      </c>
      <c r="H97"/>
    </row>
    <row r="98" spans="1:8" ht="32" x14ac:dyDescent="0.15">
      <c r="A98" s="70">
        <v>83403</v>
      </c>
      <c r="B98" s="70">
        <v>86</v>
      </c>
      <c r="C98" s="75" t="s">
        <v>167</v>
      </c>
      <c r="D98" s="70" t="s">
        <v>7</v>
      </c>
      <c r="E98" s="56">
        <v>24</v>
      </c>
      <c r="F98" s="56">
        <v>14.95</v>
      </c>
      <c r="G98" s="50">
        <f t="shared" si="6"/>
        <v>358.79999999999995</v>
      </c>
      <c r="H98"/>
    </row>
    <row r="99" spans="1:8" ht="32" x14ac:dyDescent="0.15">
      <c r="A99" s="70" t="s">
        <v>168</v>
      </c>
      <c r="B99" s="70">
        <v>87</v>
      </c>
      <c r="C99" s="75" t="s">
        <v>169</v>
      </c>
      <c r="D99" s="70" t="s">
        <v>13</v>
      </c>
      <c r="E99" s="56">
        <v>75.89</v>
      </c>
      <c r="F99" s="56">
        <v>1.46</v>
      </c>
      <c r="G99" s="50">
        <f t="shared" si="6"/>
        <v>110.79939999999999</v>
      </c>
      <c r="H99"/>
    </row>
    <row r="100" spans="1:8" ht="32" x14ac:dyDescent="0.15">
      <c r="A100" s="70">
        <v>83366</v>
      </c>
      <c r="B100" s="70">
        <v>88</v>
      </c>
      <c r="C100" s="75" t="s">
        <v>170</v>
      </c>
      <c r="D100" s="70" t="s">
        <v>7</v>
      </c>
      <c r="E100" s="56">
        <v>3</v>
      </c>
      <c r="F100" s="56">
        <v>50.61</v>
      </c>
      <c r="G100" s="50">
        <f t="shared" si="6"/>
        <v>151.82999999999998</v>
      </c>
      <c r="H100"/>
    </row>
    <row r="101" spans="1:8" ht="32" x14ac:dyDescent="0.15">
      <c r="A101" s="70">
        <v>83367</v>
      </c>
      <c r="B101" s="70">
        <v>89</v>
      </c>
      <c r="C101" s="75" t="s">
        <v>171</v>
      </c>
      <c r="D101" s="70" t="s">
        <v>7</v>
      </c>
      <c r="E101" s="56">
        <v>2</v>
      </c>
      <c r="F101" s="56">
        <v>360.41</v>
      </c>
      <c r="G101" s="50">
        <f t="shared" si="6"/>
        <v>720.82</v>
      </c>
      <c r="H101"/>
    </row>
    <row r="102" spans="1:8" ht="32" x14ac:dyDescent="0.15">
      <c r="A102" s="70">
        <v>83368</v>
      </c>
      <c r="B102" s="70">
        <v>90</v>
      </c>
      <c r="C102" s="75" t="s">
        <v>172</v>
      </c>
      <c r="D102" s="70" t="s">
        <v>7</v>
      </c>
      <c r="E102" s="56">
        <v>2</v>
      </c>
      <c r="F102" s="56">
        <v>985.02</v>
      </c>
      <c r="G102" s="50">
        <f t="shared" si="6"/>
        <v>1970.04</v>
      </c>
      <c r="H102"/>
    </row>
    <row r="103" spans="1:8" ht="48" x14ac:dyDescent="0.15">
      <c r="A103" s="70">
        <v>83369</v>
      </c>
      <c r="B103" s="70">
        <v>91</v>
      </c>
      <c r="C103" s="75" t="s">
        <v>173</v>
      </c>
      <c r="D103" s="70" t="s">
        <v>7</v>
      </c>
      <c r="E103" s="56">
        <v>2</v>
      </c>
      <c r="F103" s="56">
        <v>234.1</v>
      </c>
      <c r="G103" s="50">
        <f t="shared" si="6"/>
        <v>468.2</v>
      </c>
      <c r="H103"/>
    </row>
    <row r="104" spans="1:8" ht="48" x14ac:dyDescent="0.15">
      <c r="A104" s="70">
        <v>83370</v>
      </c>
      <c r="B104" s="70">
        <v>92</v>
      </c>
      <c r="C104" s="75" t="s">
        <v>174</v>
      </c>
      <c r="D104" s="70" t="s">
        <v>7</v>
      </c>
      <c r="E104" s="56">
        <v>2</v>
      </c>
      <c r="F104" s="56">
        <v>146.16</v>
      </c>
      <c r="G104" s="50">
        <f t="shared" si="6"/>
        <v>292.32</v>
      </c>
      <c r="H104"/>
    </row>
    <row r="105" spans="1:8" ht="48" x14ac:dyDescent="0.15">
      <c r="A105" s="70">
        <v>83371</v>
      </c>
      <c r="B105" s="70">
        <v>93</v>
      </c>
      <c r="C105" s="75" t="s">
        <v>175</v>
      </c>
      <c r="D105" s="70" t="s">
        <v>7</v>
      </c>
      <c r="E105" s="56">
        <v>2</v>
      </c>
      <c r="F105" s="56">
        <v>88.02</v>
      </c>
      <c r="G105" s="50">
        <f t="shared" si="6"/>
        <v>176.04</v>
      </c>
      <c r="H105"/>
    </row>
    <row r="106" spans="1:8" ht="32" x14ac:dyDescent="0.15">
      <c r="A106" s="91">
        <v>83366</v>
      </c>
      <c r="B106" s="91">
        <v>94</v>
      </c>
      <c r="C106" s="117" t="s">
        <v>419</v>
      </c>
      <c r="D106" s="91" t="s">
        <v>7</v>
      </c>
      <c r="E106" s="118">
        <v>82</v>
      </c>
      <c r="F106" s="118">
        <v>50.61</v>
      </c>
      <c r="G106" s="115">
        <f t="shared" si="6"/>
        <v>4150.0199999999995</v>
      </c>
      <c r="H106"/>
    </row>
    <row r="107" spans="1:8" ht="48" x14ac:dyDescent="0.15">
      <c r="A107" s="70">
        <v>84676</v>
      </c>
      <c r="B107" s="70">
        <v>95</v>
      </c>
      <c r="C107" s="75" t="s">
        <v>176</v>
      </c>
      <c r="D107" s="70" t="s">
        <v>7</v>
      </c>
      <c r="E107" s="56">
        <v>2</v>
      </c>
      <c r="F107" s="56">
        <v>332.56</v>
      </c>
      <c r="G107" s="50">
        <f t="shared" si="6"/>
        <v>665.12</v>
      </c>
      <c r="H107"/>
    </row>
    <row r="108" spans="1:8" ht="32" x14ac:dyDescent="0.15">
      <c r="A108" s="70">
        <v>84796</v>
      </c>
      <c r="B108" s="70">
        <v>96</v>
      </c>
      <c r="C108" s="75" t="s">
        <v>177</v>
      </c>
      <c r="D108" s="70" t="s">
        <v>7</v>
      </c>
      <c r="E108" s="56">
        <v>2</v>
      </c>
      <c r="F108" s="56">
        <v>501.16</v>
      </c>
      <c r="G108" s="50">
        <f t="shared" si="6"/>
        <v>1002.32</v>
      </c>
      <c r="H108"/>
    </row>
    <row r="109" spans="1:8" ht="32" x14ac:dyDescent="0.15">
      <c r="A109" s="70">
        <v>84798</v>
      </c>
      <c r="B109" s="70">
        <v>97</v>
      </c>
      <c r="C109" s="75" t="s">
        <v>178</v>
      </c>
      <c r="D109" s="70" t="s">
        <v>7</v>
      </c>
      <c r="E109" s="56">
        <v>2</v>
      </c>
      <c r="F109" s="56">
        <v>222.95</v>
      </c>
      <c r="G109" s="50">
        <f t="shared" si="6"/>
        <v>445.9</v>
      </c>
      <c r="H109"/>
    </row>
    <row r="110" spans="1:8" ht="16" x14ac:dyDescent="0.15">
      <c r="A110" s="70">
        <v>83486</v>
      </c>
      <c r="B110" s="70">
        <v>98</v>
      </c>
      <c r="C110" s="75" t="s">
        <v>179</v>
      </c>
      <c r="D110" s="70" t="s">
        <v>7</v>
      </c>
      <c r="E110" s="56">
        <v>1</v>
      </c>
      <c r="F110" s="56">
        <v>1203.3699999999999</v>
      </c>
      <c r="G110" s="50">
        <f t="shared" si="6"/>
        <v>1203.3699999999999</v>
      </c>
      <c r="H110"/>
    </row>
    <row r="111" spans="1:8" ht="16" x14ac:dyDescent="0.15">
      <c r="A111" s="91">
        <v>83645</v>
      </c>
      <c r="B111" s="91">
        <v>99</v>
      </c>
      <c r="C111" s="117" t="s">
        <v>180</v>
      </c>
      <c r="D111" s="91" t="s">
        <v>7</v>
      </c>
      <c r="E111" s="118">
        <v>1</v>
      </c>
      <c r="F111" s="118">
        <v>1686.61</v>
      </c>
      <c r="G111" s="115">
        <f t="shared" si="6"/>
        <v>1686.61</v>
      </c>
      <c r="H111"/>
    </row>
    <row r="112" spans="1:8" ht="16" x14ac:dyDescent="0.15">
      <c r="A112" s="70">
        <v>83646</v>
      </c>
      <c r="B112" s="70">
        <v>100</v>
      </c>
      <c r="C112" s="75" t="s">
        <v>181</v>
      </c>
      <c r="D112" s="70" t="s">
        <v>7</v>
      </c>
      <c r="E112" s="56">
        <v>1</v>
      </c>
      <c r="F112" s="56">
        <v>1959.57</v>
      </c>
      <c r="G112" s="50">
        <f t="shared" si="6"/>
        <v>1959.57</v>
      </c>
      <c r="H112"/>
    </row>
    <row r="113" spans="1:8" ht="16" x14ac:dyDescent="0.15">
      <c r="A113" s="70">
        <v>83647</v>
      </c>
      <c r="B113" s="70">
        <v>101</v>
      </c>
      <c r="C113" s="75" t="s">
        <v>182</v>
      </c>
      <c r="D113" s="70" t="s">
        <v>7</v>
      </c>
      <c r="E113" s="56">
        <v>1</v>
      </c>
      <c r="F113" s="56">
        <v>1278.1199999999999</v>
      </c>
      <c r="G113" s="50">
        <f t="shared" si="6"/>
        <v>1278.1199999999999</v>
      </c>
      <c r="H113"/>
    </row>
    <row r="114" spans="1:8" ht="32" x14ac:dyDescent="0.15">
      <c r="A114" s="70">
        <v>72341</v>
      </c>
      <c r="B114" s="70">
        <v>102</v>
      </c>
      <c r="C114" s="75" t="s">
        <v>183</v>
      </c>
      <c r="D114" s="70" t="s">
        <v>7</v>
      </c>
      <c r="E114" s="56">
        <v>3</v>
      </c>
      <c r="F114" s="56">
        <v>192.85</v>
      </c>
      <c r="G114" s="50">
        <f t="shared" si="6"/>
        <v>578.54999999999995</v>
      </c>
      <c r="H114"/>
    </row>
    <row r="115" spans="1:8" ht="32" x14ac:dyDescent="0.15">
      <c r="A115" s="70">
        <v>72343</v>
      </c>
      <c r="B115" s="70">
        <v>103</v>
      </c>
      <c r="C115" s="75" t="s">
        <v>184</v>
      </c>
      <c r="D115" s="70" t="s">
        <v>7</v>
      </c>
      <c r="E115" s="56">
        <v>3</v>
      </c>
      <c r="F115" s="56">
        <v>227.83</v>
      </c>
      <c r="G115" s="50">
        <f t="shared" si="6"/>
        <v>683.49</v>
      </c>
      <c r="H115"/>
    </row>
    <row r="116" spans="1:8" ht="32" x14ac:dyDescent="0.15">
      <c r="A116" s="70">
        <v>72344</v>
      </c>
      <c r="B116" s="70">
        <v>104</v>
      </c>
      <c r="C116" s="75" t="s">
        <v>185</v>
      </c>
      <c r="D116" s="70" t="s">
        <v>7</v>
      </c>
      <c r="E116" s="56">
        <v>3</v>
      </c>
      <c r="F116" s="56">
        <v>355.98</v>
      </c>
      <c r="G116" s="50">
        <f t="shared" ref="G116:G117" si="7">E116*F116</f>
        <v>1067.94</v>
      </c>
      <c r="H116"/>
    </row>
    <row r="117" spans="1:8" ht="32" x14ac:dyDescent="0.15">
      <c r="A117" s="70">
        <v>72345</v>
      </c>
      <c r="B117" s="70">
        <v>105</v>
      </c>
      <c r="C117" s="75" t="s">
        <v>186</v>
      </c>
      <c r="D117" s="70" t="s">
        <v>7</v>
      </c>
      <c r="E117" s="56">
        <v>2</v>
      </c>
      <c r="F117" s="56">
        <v>1012.78</v>
      </c>
      <c r="G117" s="50">
        <f t="shared" si="7"/>
        <v>2025.56</v>
      </c>
      <c r="H117"/>
    </row>
    <row r="118" spans="1:8" ht="15.75" customHeight="1" x14ac:dyDescent="0.15">
      <c r="A118" s="101" t="s">
        <v>373</v>
      </c>
      <c r="B118" s="101"/>
      <c r="C118" s="101"/>
      <c r="D118" s="101"/>
      <c r="E118" s="101"/>
      <c r="F118" s="101"/>
      <c r="G118" s="40">
        <f>SUM(G52:G117)</f>
        <v>150049.88939999999</v>
      </c>
      <c r="H118" s="111"/>
    </row>
    <row r="119" spans="1:8" ht="16" customHeight="1" x14ac:dyDescent="0.15">
      <c r="A119" s="105" t="s">
        <v>411</v>
      </c>
      <c r="B119" s="105"/>
      <c r="C119" s="105"/>
      <c r="D119" s="105"/>
      <c r="E119" s="105"/>
      <c r="F119" s="105"/>
      <c r="G119" s="105"/>
      <c r="H119" s="111"/>
    </row>
    <row r="120" spans="1:8" ht="64" x14ac:dyDescent="0.15">
      <c r="A120" s="70">
        <v>86943</v>
      </c>
      <c r="B120" s="70">
        <f>B117+1</f>
        <v>106</v>
      </c>
      <c r="C120" s="82" t="s">
        <v>187</v>
      </c>
      <c r="D120" s="72" t="s">
        <v>35</v>
      </c>
      <c r="E120" s="52">
        <v>15</v>
      </c>
      <c r="F120" s="50">
        <v>171.65</v>
      </c>
      <c r="G120" s="50">
        <f t="shared" ref="G120:G134" si="8">E120*F120</f>
        <v>2574.75</v>
      </c>
      <c r="H120" s="111"/>
    </row>
    <row r="121" spans="1:8" ht="32" x14ac:dyDescent="0.15">
      <c r="A121" s="70">
        <v>86878</v>
      </c>
      <c r="B121" s="70">
        <f>B120+1</f>
        <v>107</v>
      </c>
      <c r="C121" s="82" t="s">
        <v>188</v>
      </c>
      <c r="D121" s="72" t="s">
        <v>35</v>
      </c>
      <c r="E121" s="52">
        <v>54</v>
      </c>
      <c r="F121" s="58">
        <v>37.74</v>
      </c>
      <c r="G121" s="50">
        <f t="shared" si="8"/>
        <v>2037.96</v>
      </c>
      <c r="H121" s="111"/>
    </row>
    <row r="122" spans="1:8" ht="32" x14ac:dyDescent="0.15">
      <c r="A122" s="70">
        <v>86879</v>
      </c>
      <c r="B122" s="70">
        <f t="shared" ref="B122:B134" si="9">B121+1</f>
        <v>108</v>
      </c>
      <c r="C122" s="82" t="s">
        <v>189</v>
      </c>
      <c r="D122" s="72" t="s">
        <v>35</v>
      </c>
      <c r="E122" s="52">
        <v>105</v>
      </c>
      <c r="F122" s="58">
        <v>5.14</v>
      </c>
      <c r="G122" s="50">
        <f t="shared" si="8"/>
        <v>539.69999999999993</v>
      </c>
      <c r="H122" s="111"/>
    </row>
    <row r="123" spans="1:8" ht="48" x14ac:dyDescent="0.15">
      <c r="A123" s="70">
        <v>86931</v>
      </c>
      <c r="B123" s="70">
        <f t="shared" si="9"/>
        <v>109</v>
      </c>
      <c r="C123" s="82" t="s">
        <v>190</v>
      </c>
      <c r="D123" s="72" t="s">
        <v>35</v>
      </c>
      <c r="E123" s="52">
        <v>45</v>
      </c>
      <c r="F123" s="58">
        <v>357.16</v>
      </c>
      <c r="G123" s="50">
        <f t="shared" si="8"/>
        <v>16072.2</v>
      </c>
      <c r="H123" s="111"/>
    </row>
    <row r="124" spans="1:8" ht="48" x14ac:dyDescent="0.15">
      <c r="A124" s="70" t="s">
        <v>191</v>
      </c>
      <c r="B124" s="70">
        <f t="shared" si="9"/>
        <v>110</v>
      </c>
      <c r="C124" s="82" t="s">
        <v>192</v>
      </c>
      <c r="D124" s="72" t="s">
        <v>35</v>
      </c>
      <c r="E124" s="52">
        <v>15</v>
      </c>
      <c r="F124" s="58">
        <v>425.98</v>
      </c>
      <c r="G124" s="50">
        <f t="shared" si="8"/>
        <v>6389.7000000000007</v>
      </c>
      <c r="H124"/>
    </row>
    <row r="125" spans="1:8" ht="32" x14ac:dyDescent="0.15">
      <c r="A125" s="70">
        <v>88503</v>
      </c>
      <c r="B125" s="70">
        <f t="shared" si="9"/>
        <v>111</v>
      </c>
      <c r="C125" s="82" t="s">
        <v>369</v>
      </c>
      <c r="D125" s="72" t="s">
        <v>35</v>
      </c>
      <c r="E125" s="52">
        <v>2</v>
      </c>
      <c r="F125" s="58">
        <v>679.59</v>
      </c>
      <c r="G125" s="50">
        <f t="shared" si="8"/>
        <v>1359.18</v>
      </c>
      <c r="H125"/>
    </row>
    <row r="126" spans="1:8" ht="32" x14ac:dyDescent="0.15">
      <c r="A126" s="70">
        <v>88504</v>
      </c>
      <c r="B126" s="70">
        <f t="shared" si="9"/>
        <v>112</v>
      </c>
      <c r="C126" s="82" t="s">
        <v>370</v>
      </c>
      <c r="D126" s="72" t="s">
        <v>35</v>
      </c>
      <c r="E126" s="52">
        <v>2</v>
      </c>
      <c r="F126" s="58">
        <v>530.86</v>
      </c>
      <c r="G126" s="50">
        <f t="shared" si="8"/>
        <v>1061.72</v>
      </c>
      <c r="H126" s="1" t="s">
        <v>12</v>
      </c>
    </row>
    <row r="127" spans="1:8" ht="32" x14ac:dyDescent="0.15">
      <c r="A127" s="70">
        <v>89984</v>
      </c>
      <c r="B127" s="70">
        <f t="shared" si="9"/>
        <v>113</v>
      </c>
      <c r="C127" s="73" t="s">
        <v>193</v>
      </c>
      <c r="D127" s="70" t="s">
        <v>35</v>
      </c>
      <c r="E127" s="52">
        <v>81</v>
      </c>
      <c r="F127" s="59">
        <v>43.86</v>
      </c>
      <c r="G127" s="50">
        <f t="shared" si="8"/>
        <v>3552.66</v>
      </c>
      <c r="H127" s="1" t="s">
        <v>12</v>
      </c>
    </row>
    <row r="128" spans="1:8" ht="32" x14ac:dyDescent="0.15">
      <c r="A128" s="70" t="s">
        <v>195</v>
      </c>
      <c r="B128" s="70">
        <f t="shared" si="9"/>
        <v>114</v>
      </c>
      <c r="C128" s="71" t="s">
        <v>196</v>
      </c>
      <c r="D128" s="72" t="s">
        <v>35</v>
      </c>
      <c r="E128" s="52">
        <v>15</v>
      </c>
      <c r="F128" s="58">
        <v>200.65</v>
      </c>
      <c r="G128" s="50">
        <f t="shared" si="8"/>
        <v>3009.75</v>
      </c>
      <c r="H128" s="1" t="s">
        <v>12</v>
      </c>
    </row>
    <row r="129" spans="1:8" ht="32" x14ac:dyDescent="0.15">
      <c r="A129" s="70">
        <v>86935</v>
      </c>
      <c r="B129" s="70">
        <f t="shared" si="9"/>
        <v>115</v>
      </c>
      <c r="C129" s="71" t="s">
        <v>196</v>
      </c>
      <c r="D129" s="72" t="s">
        <v>35</v>
      </c>
      <c r="E129" s="52">
        <v>7</v>
      </c>
      <c r="F129" s="58">
        <v>168.43</v>
      </c>
      <c r="G129" s="50">
        <f t="shared" si="8"/>
        <v>1179.01</v>
      </c>
      <c r="H129" s="1" t="s">
        <v>12</v>
      </c>
    </row>
    <row r="130" spans="1:8" ht="48" x14ac:dyDescent="0.15">
      <c r="A130" s="70">
        <v>86937</v>
      </c>
      <c r="B130" s="70">
        <f t="shared" si="9"/>
        <v>116</v>
      </c>
      <c r="C130" s="71" t="s">
        <v>197</v>
      </c>
      <c r="D130" s="72" t="s">
        <v>35</v>
      </c>
      <c r="E130" s="52">
        <v>14</v>
      </c>
      <c r="F130" s="58">
        <v>142.25</v>
      </c>
      <c r="G130" s="50">
        <f t="shared" si="8"/>
        <v>1991.5</v>
      </c>
      <c r="H130" s="1" t="s">
        <v>12</v>
      </c>
    </row>
    <row r="131" spans="1:8" ht="32" x14ac:dyDescent="0.15">
      <c r="A131" s="70">
        <v>86909</v>
      </c>
      <c r="B131" s="70">
        <f t="shared" si="9"/>
        <v>117</v>
      </c>
      <c r="C131" s="71" t="s">
        <v>198</v>
      </c>
      <c r="D131" s="72" t="s">
        <v>35</v>
      </c>
      <c r="E131" s="52">
        <v>90</v>
      </c>
      <c r="F131" s="58">
        <v>100.56</v>
      </c>
      <c r="G131" s="50">
        <f t="shared" si="8"/>
        <v>9050.4</v>
      </c>
      <c r="H131" s="1" t="s">
        <v>12</v>
      </c>
    </row>
    <row r="132" spans="1:8" ht="48" x14ac:dyDescent="0.15">
      <c r="A132" s="70">
        <v>86910</v>
      </c>
      <c r="B132" s="70">
        <f t="shared" si="9"/>
        <v>118</v>
      </c>
      <c r="C132" s="71" t="s">
        <v>199</v>
      </c>
      <c r="D132" s="72" t="s">
        <v>35</v>
      </c>
      <c r="E132" s="52">
        <v>90</v>
      </c>
      <c r="F132" s="58">
        <v>96.17</v>
      </c>
      <c r="G132" s="50">
        <f t="shared" si="8"/>
        <v>8655.2999999999993</v>
      </c>
      <c r="H132" s="9" t="s">
        <v>200</v>
      </c>
    </row>
    <row r="133" spans="1:8" ht="32" x14ac:dyDescent="0.15">
      <c r="A133" s="70">
        <v>89709</v>
      </c>
      <c r="B133" s="70">
        <f t="shared" si="9"/>
        <v>119</v>
      </c>
      <c r="C133" s="71" t="s">
        <v>201</v>
      </c>
      <c r="D133" s="72" t="s">
        <v>35</v>
      </c>
      <c r="E133" s="52">
        <v>24</v>
      </c>
      <c r="F133" s="58">
        <v>7.94</v>
      </c>
      <c r="G133" s="50">
        <f t="shared" si="8"/>
        <v>190.56</v>
      </c>
      <c r="H133" s="1" t="s">
        <v>12</v>
      </c>
    </row>
    <row r="134" spans="1:8" ht="32" x14ac:dyDescent="0.15">
      <c r="A134" s="70">
        <v>89710</v>
      </c>
      <c r="B134" s="70">
        <f t="shared" si="9"/>
        <v>120</v>
      </c>
      <c r="C134" s="71" t="s">
        <v>202</v>
      </c>
      <c r="D134" s="72" t="s">
        <v>35</v>
      </c>
      <c r="E134" s="52">
        <v>24</v>
      </c>
      <c r="F134" s="58">
        <v>7.78</v>
      </c>
      <c r="G134" s="50">
        <f t="shared" si="8"/>
        <v>186.72</v>
      </c>
      <c r="H134" s="1" t="s">
        <v>12</v>
      </c>
    </row>
    <row r="135" spans="1:8" ht="15.75" customHeight="1" x14ac:dyDescent="0.15">
      <c r="A135" s="101" t="s">
        <v>373</v>
      </c>
      <c r="B135" s="101"/>
      <c r="C135" s="101"/>
      <c r="D135" s="101"/>
      <c r="E135" s="101"/>
      <c r="F135" s="101"/>
      <c r="G135" s="40">
        <f>SUM(G120:G134)</f>
        <v>57851.11</v>
      </c>
    </row>
    <row r="136" spans="1:8" ht="16" x14ac:dyDescent="0.15">
      <c r="A136" s="105" t="s">
        <v>384</v>
      </c>
      <c r="B136" s="105"/>
      <c r="C136" s="105"/>
      <c r="D136" s="105"/>
      <c r="E136" s="105"/>
      <c r="F136" s="105"/>
      <c r="G136" s="105"/>
    </row>
    <row r="137" spans="1:8" ht="32" x14ac:dyDescent="0.15">
      <c r="A137" s="70">
        <v>5811</v>
      </c>
      <c r="B137" s="70">
        <f>B134+1</f>
        <v>121</v>
      </c>
      <c r="C137" s="73" t="s">
        <v>385</v>
      </c>
      <c r="D137" s="70" t="s">
        <v>203</v>
      </c>
      <c r="E137" s="60">
        <v>42.86</v>
      </c>
      <c r="F137" s="60">
        <v>160.86000000000001</v>
      </c>
      <c r="G137" s="83">
        <f>E137*F137</f>
        <v>6894.4596000000001</v>
      </c>
    </row>
    <row r="138" spans="1:8" ht="32" x14ac:dyDescent="0.15">
      <c r="A138" s="70">
        <v>5855</v>
      </c>
      <c r="B138" s="70">
        <f>B137+1</f>
        <v>122</v>
      </c>
      <c r="C138" s="84" t="s">
        <v>386</v>
      </c>
      <c r="D138" s="85" t="s">
        <v>203</v>
      </c>
      <c r="E138" s="86">
        <v>42.86</v>
      </c>
      <c r="F138" s="61">
        <v>406.13</v>
      </c>
      <c r="G138" s="83">
        <f t="shared" ref="G138:G139" si="10">E138*F138</f>
        <v>17406.731800000001</v>
      </c>
      <c r="H138"/>
    </row>
    <row r="139" spans="1:8" ht="32" x14ac:dyDescent="0.15">
      <c r="A139" s="70">
        <v>73467</v>
      </c>
      <c r="B139" s="70">
        <f>B138+1</f>
        <v>123</v>
      </c>
      <c r="C139" s="84" t="s">
        <v>387</v>
      </c>
      <c r="D139" s="85" t="s">
        <v>203</v>
      </c>
      <c r="E139" s="86">
        <v>42.86</v>
      </c>
      <c r="F139" s="61">
        <v>131.26</v>
      </c>
      <c r="G139" s="83">
        <f t="shared" si="10"/>
        <v>5625.8035999999993</v>
      </c>
      <c r="H139" s="1" t="s">
        <v>12</v>
      </c>
    </row>
    <row r="140" spans="1:8" ht="15.75" customHeight="1" x14ac:dyDescent="0.15">
      <c r="A140" s="101" t="s">
        <v>373</v>
      </c>
      <c r="B140" s="101"/>
      <c r="C140" s="101"/>
      <c r="D140" s="101"/>
      <c r="E140" s="101"/>
      <c r="F140" s="101"/>
      <c r="G140" s="39">
        <f>SUM(G137:G139)</f>
        <v>29926.995000000003</v>
      </c>
      <c r="H140" s="9" t="s">
        <v>206</v>
      </c>
    </row>
    <row r="141" spans="1:8" ht="16" x14ac:dyDescent="0.15">
      <c r="A141" s="103" t="s">
        <v>383</v>
      </c>
      <c r="B141" s="103"/>
      <c r="C141" s="103"/>
      <c r="D141" s="103"/>
      <c r="E141" s="103"/>
      <c r="F141" s="103"/>
      <c r="G141" s="103"/>
      <c r="H141" s="1" t="s">
        <v>12</v>
      </c>
    </row>
    <row r="142" spans="1:8" ht="16" x14ac:dyDescent="0.15">
      <c r="A142" s="70" t="s">
        <v>208</v>
      </c>
      <c r="B142" s="70">
        <f>B139+1</f>
        <v>124</v>
      </c>
      <c r="C142" s="73" t="s">
        <v>209</v>
      </c>
      <c r="D142" s="70" t="s">
        <v>11</v>
      </c>
      <c r="E142" s="87">
        <v>16696.43</v>
      </c>
      <c r="F142" s="52">
        <v>1.38</v>
      </c>
      <c r="G142" s="83">
        <f t="shared" ref="G142" si="11">E142*F142</f>
        <v>23041.073399999997</v>
      </c>
      <c r="H142"/>
    </row>
    <row r="143" spans="1:8" ht="15.75" customHeight="1" x14ac:dyDescent="0.15">
      <c r="A143" s="104" t="s">
        <v>373</v>
      </c>
      <c r="B143" s="104"/>
      <c r="C143" s="104"/>
      <c r="D143" s="104"/>
      <c r="E143" s="104"/>
      <c r="F143" s="104"/>
      <c r="G143" s="39">
        <f>SUM(G142:G142)</f>
        <v>23041.073399999997</v>
      </c>
      <c r="H143" s="41"/>
    </row>
    <row r="144" spans="1:8" ht="15.75" customHeight="1" x14ac:dyDescent="0.15">
      <c r="A144" s="105" t="s">
        <v>374</v>
      </c>
      <c r="B144" s="105"/>
      <c r="C144" s="105"/>
      <c r="D144" s="105"/>
      <c r="E144" s="105"/>
      <c r="F144" s="105"/>
      <c r="G144" s="105"/>
      <c r="H144" s="9" t="s">
        <v>227</v>
      </c>
    </row>
    <row r="145" spans="1:8" ht="48" x14ac:dyDescent="0.15">
      <c r="A145" s="70">
        <v>41595</v>
      </c>
      <c r="B145" s="70">
        <v>125</v>
      </c>
      <c r="C145" s="73" t="s">
        <v>228</v>
      </c>
      <c r="D145" s="70" t="s">
        <v>13</v>
      </c>
      <c r="E145" s="51">
        <v>273.20999999999998</v>
      </c>
      <c r="F145" s="51">
        <v>8.7799999999999994</v>
      </c>
      <c r="G145" s="83">
        <f t="shared" ref="G145:G156" si="12">E145*F145</f>
        <v>2398.7837999999997</v>
      </c>
      <c r="H145" s="9" t="s">
        <v>229</v>
      </c>
    </row>
    <row r="146" spans="1:8" ht="48" x14ac:dyDescent="0.15">
      <c r="A146" s="70">
        <v>72815</v>
      </c>
      <c r="B146" s="70">
        <v>126</v>
      </c>
      <c r="C146" s="73" t="s">
        <v>375</v>
      </c>
      <c r="D146" s="70" t="s">
        <v>11</v>
      </c>
      <c r="E146" s="51">
        <v>273.20999999999998</v>
      </c>
      <c r="F146" s="51">
        <v>45.82</v>
      </c>
      <c r="G146" s="83">
        <f t="shared" si="12"/>
        <v>12518.482199999999</v>
      </c>
      <c r="H146" s="9" t="s">
        <v>230</v>
      </c>
    </row>
    <row r="147" spans="1:8" ht="48" x14ac:dyDescent="0.15">
      <c r="A147" s="70">
        <v>88487</v>
      </c>
      <c r="B147" s="70">
        <v>127</v>
      </c>
      <c r="C147" s="73" t="s">
        <v>376</v>
      </c>
      <c r="D147" s="70" t="s">
        <v>11</v>
      </c>
      <c r="E147" s="51">
        <v>7285.71</v>
      </c>
      <c r="F147" s="51">
        <v>8.11</v>
      </c>
      <c r="G147" s="83">
        <f t="shared" si="12"/>
        <v>59087.108099999998</v>
      </c>
      <c r="H147" s="9" t="s">
        <v>231</v>
      </c>
    </row>
    <row r="148" spans="1:8" ht="32" x14ac:dyDescent="0.15">
      <c r="A148" s="70">
        <v>88486</v>
      </c>
      <c r="B148" s="70">
        <v>128</v>
      </c>
      <c r="C148" s="73" t="s">
        <v>377</v>
      </c>
      <c r="D148" s="70" t="s">
        <v>11</v>
      </c>
      <c r="E148" s="51">
        <v>1669.64</v>
      </c>
      <c r="F148" s="51">
        <v>8.9600000000000009</v>
      </c>
      <c r="G148" s="83">
        <f t="shared" si="12"/>
        <v>14959.974400000003</v>
      </c>
      <c r="H148"/>
    </row>
    <row r="149" spans="1:8" ht="32" x14ac:dyDescent="0.15">
      <c r="A149" s="70" t="s">
        <v>234</v>
      </c>
      <c r="B149" s="70">
        <v>129</v>
      </c>
      <c r="C149" s="73" t="s">
        <v>235</v>
      </c>
      <c r="D149" s="70" t="s">
        <v>11</v>
      </c>
      <c r="E149" s="52">
        <v>546.42999999999995</v>
      </c>
      <c r="F149" s="52">
        <v>17.09</v>
      </c>
      <c r="G149" s="83">
        <f t="shared" si="12"/>
        <v>9338.4886999999999</v>
      </c>
      <c r="H149" s="1" t="s">
        <v>12</v>
      </c>
    </row>
    <row r="150" spans="1:8" ht="32" x14ac:dyDescent="0.15">
      <c r="A150" s="70" t="s">
        <v>236</v>
      </c>
      <c r="B150" s="70">
        <v>130</v>
      </c>
      <c r="C150" s="73" t="s">
        <v>237</v>
      </c>
      <c r="D150" s="70" t="s">
        <v>11</v>
      </c>
      <c r="E150" s="52">
        <v>546.42999999999995</v>
      </c>
      <c r="F150" s="52">
        <v>19.95</v>
      </c>
      <c r="G150" s="83">
        <f t="shared" si="12"/>
        <v>10901.278499999999</v>
      </c>
      <c r="H150" s="1" t="s">
        <v>12</v>
      </c>
    </row>
    <row r="151" spans="1:8" ht="32" x14ac:dyDescent="0.15">
      <c r="A151" s="70">
        <v>6082</v>
      </c>
      <c r="B151" s="70">
        <v>131</v>
      </c>
      <c r="C151" s="73" t="s">
        <v>238</v>
      </c>
      <c r="D151" s="70" t="s">
        <v>11</v>
      </c>
      <c r="E151" s="52">
        <v>546.42999999999995</v>
      </c>
      <c r="F151" s="52">
        <v>13.57</v>
      </c>
      <c r="G151" s="83">
        <f t="shared" si="12"/>
        <v>7415.0550999999996</v>
      </c>
      <c r="H151" s="1" t="s">
        <v>12</v>
      </c>
    </row>
    <row r="152" spans="1:8" ht="48" x14ac:dyDescent="0.15">
      <c r="A152" s="70">
        <v>88411</v>
      </c>
      <c r="B152" s="70">
        <v>132</v>
      </c>
      <c r="C152" s="73" t="s">
        <v>378</v>
      </c>
      <c r="D152" s="70" t="s">
        <v>11</v>
      </c>
      <c r="E152" s="52">
        <v>1125.1400000000001</v>
      </c>
      <c r="F152" s="52">
        <v>1.75</v>
      </c>
      <c r="G152" s="83">
        <f t="shared" si="12"/>
        <v>1968.9950000000001</v>
      </c>
      <c r="H152" s="9" t="s">
        <v>241</v>
      </c>
    </row>
    <row r="153" spans="1:8" ht="48" x14ac:dyDescent="0.15">
      <c r="A153" s="70">
        <v>88415</v>
      </c>
      <c r="B153" s="70">
        <v>133</v>
      </c>
      <c r="C153" s="73" t="s">
        <v>379</v>
      </c>
      <c r="D153" s="70" t="s">
        <v>11</v>
      </c>
      <c r="E153" s="52">
        <v>1123.22</v>
      </c>
      <c r="F153" s="52">
        <v>1.9</v>
      </c>
      <c r="G153" s="83">
        <f t="shared" si="12"/>
        <v>2134.1179999999999</v>
      </c>
      <c r="H153" s="9" t="s">
        <v>242</v>
      </c>
    </row>
    <row r="154" spans="1:8" ht="48" x14ac:dyDescent="0.15">
      <c r="A154" s="70">
        <v>88416</v>
      </c>
      <c r="B154" s="70">
        <v>134</v>
      </c>
      <c r="C154" s="73" t="s">
        <v>380</v>
      </c>
      <c r="D154" s="70" t="s">
        <v>11</v>
      </c>
      <c r="E154" s="52">
        <v>169.76</v>
      </c>
      <c r="F154" s="52">
        <v>14.14</v>
      </c>
      <c r="G154" s="83">
        <f t="shared" si="12"/>
        <v>2400.4063999999998</v>
      </c>
      <c r="H154" s="9" t="s">
        <v>243</v>
      </c>
    </row>
    <row r="155" spans="1:8" ht="32" x14ac:dyDescent="0.15">
      <c r="A155" s="70">
        <v>88423</v>
      </c>
      <c r="B155" s="70">
        <v>135</v>
      </c>
      <c r="C155" s="73" t="s">
        <v>381</v>
      </c>
      <c r="D155" s="70" t="s">
        <v>11</v>
      </c>
      <c r="E155" s="52">
        <v>170</v>
      </c>
      <c r="F155" s="52">
        <v>14.64</v>
      </c>
      <c r="G155" s="83">
        <f t="shared" si="12"/>
        <v>2488.8000000000002</v>
      </c>
      <c r="H155" s="9">
        <v>22.51</v>
      </c>
    </row>
    <row r="156" spans="1:8" ht="32" x14ac:dyDescent="0.15">
      <c r="A156" s="74" t="s">
        <v>244</v>
      </c>
      <c r="B156" s="70">
        <v>136</v>
      </c>
      <c r="C156" s="73" t="s">
        <v>382</v>
      </c>
      <c r="D156" s="70" t="s">
        <v>11</v>
      </c>
      <c r="E156" s="52">
        <v>10.63</v>
      </c>
      <c r="F156" s="62">
        <v>201.48</v>
      </c>
      <c r="G156" s="83">
        <f t="shared" si="12"/>
        <v>2141.7323999999999</v>
      </c>
      <c r="H156" s="9"/>
    </row>
    <row r="157" spans="1:8" ht="15.75" customHeight="1" x14ac:dyDescent="0.15">
      <c r="A157" s="101" t="s">
        <v>373</v>
      </c>
      <c r="B157" s="101"/>
      <c r="C157" s="101"/>
      <c r="D157" s="101"/>
      <c r="E157" s="101"/>
      <c r="F157" s="101"/>
      <c r="G157" s="39">
        <f>SUM(G145:G156)</f>
        <v>127753.22260000001</v>
      </c>
      <c r="H157" s="9">
        <v>8.52</v>
      </c>
    </row>
    <row r="158" spans="1:8" ht="15.75" customHeight="1" x14ac:dyDescent="0.15">
      <c r="A158" s="105" t="s">
        <v>372</v>
      </c>
      <c r="B158" s="105"/>
      <c r="C158" s="105"/>
      <c r="D158" s="105"/>
      <c r="E158" s="105"/>
      <c r="F158" s="105"/>
      <c r="G158" s="105"/>
      <c r="H158" s="9" t="s">
        <v>246</v>
      </c>
    </row>
    <row r="159" spans="1:8" ht="48" x14ac:dyDescent="0.15">
      <c r="A159" s="70">
        <v>87879</v>
      </c>
      <c r="B159" s="70">
        <f>B156+1</f>
        <v>137</v>
      </c>
      <c r="C159" s="73" t="s">
        <v>247</v>
      </c>
      <c r="D159" s="70" t="s">
        <v>11</v>
      </c>
      <c r="E159" s="60">
        <v>1366.13</v>
      </c>
      <c r="F159" s="60">
        <v>2.69</v>
      </c>
      <c r="G159" s="83">
        <f t="shared" ref="G159:G167" si="13">E159*F159</f>
        <v>3674.8897000000002</v>
      </c>
      <c r="H159" s="24" t="s">
        <v>12</v>
      </c>
    </row>
    <row r="160" spans="1:8" ht="48" x14ac:dyDescent="0.15">
      <c r="A160" s="70">
        <v>87264</v>
      </c>
      <c r="B160" s="70">
        <f>B159+1</f>
        <v>138</v>
      </c>
      <c r="C160" s="73" t="s">
        <v>248</v>
      </c>
      <c r="D160" s="70" t="s">
        <v>11</v>
      </c>
      <c r="E160" s="60">
        <v>83.48</v>
      </c>
      <c r="F160" s="60">
        <v>54.96</v>
      </c>
      <c r="G160" s="83">
        <f t="shared" si="13"/>
        <v>4588.0608000000002</v>
      </c>
      <c r="H160" s="1" t="s">
        <v>12</v>
      </c>
    </row>
    <row r="161" spans="1:11" ht="48" x14ac:dyDescent="0.15">
      <c r="A161" s="70">
        <v>87265</v>
      </c>
      <c r="B161" s="70">
        <f t="shared" ref="B161:B167" si="14">B160+1</f>
        <v>139</v>
      </c>
      <c r="C161" s="73" t="s">
        <v>249</v>
      </c>
      <c r="D161" s="70" t="s">
        <v>11</v>
      </c>
      <c r="E161" s="60">
        <v>83.48</v>
      </c>
      <c r="F161" s="60">
        <v>48.97</v>
      </c>
      <c r="G161" s="83">
        <f t="shared" si="13"/>
        <v>4088.0156000000002</v>
      </c>
      <c r="H161"/>
    </row>
    <row r="162" spans="1:11" ht="32" x14ac:dyDescent="0.15">
      <c r="A162" s="70">
        <v>87246</v>
      </c>
      <c r="B162" s="70">
        <f t="shared" si="14"/>
        <v>140</v>
      </c>
      <c r="C162" s="73" t="s">
        <v>250</v>
      </c>
      <c r="D162" s="70" t="s">
        <v>11</v>
      </c>
      <c r="E162" s="60">
        <v>83.48</v>
      </c>
      <c r="F162" s="60">
        <v>53.58</v>
      </c>
      <c r="G162" s="83">
        <f t="shared" si="13"/>
        <v>4472.8584000000001</v>
      </c>
      <c r="H162"/>
    </row>
    <row r="163" spans="1:11" ht="32" x14ac:dyDescent="0.15">
      <c r="A163" s="70">
        <v>87247</v>
      </c>
      <c r="B163" s="70">
        <f t="shared" si="14"/>
        <v>141</v>
      </c>
      <c r="C163" s="73" t="s">
        <v>251</v>
      </c>
      <c r="D163" s="70" t="s">
        <v>11</v>
      </c>
      <c r="E163" s="60">
        <v>106.25</v>
      </c>
      <c r="F163" s="60">
        <v>48.05</v>
      </c>
      <c r="G163" s="83">
        <f t="shared" si="13"/>
        <v>5105.3125</v>
      </c>
      <c r="H163"/>
    </row>
    <row r="164" spans="1:11" ht="32" x14ac:dyDescent="0.15">
      <c r="A164" s="70">
        <v>87248</v>
      </c>
      <c r="B164" s="70">
        <f t="shared" si="14"/>
        <v>142</v>
      </c>
      <c r="C164" s="73" t="s">
        <v>252</v>
      </c>
      <c r="D164" s="70" t="s">
        <v>11</v>
      </c>
      <c r="E164" s="60">
        <v>106.25</v>
      </c>
      <c r="F164" s="60">
        <v>43.67</v>
      </c>
      <c r="G164" s="83">
        <f t="shared" si="13"/>
        <v>4639.9375</v>
      </c>
      <c r="H164" s="1" t="s">
        <v>12</v>
      </c>
    </row>
    <row r="165" spans="1:11" ht="32" x14ac:dyDescent="0.15">
      <c r="A165" s="70" t="s">
        <v>257</v>
      </c>
      <c r="B165" s="70">
        <f t="shared" si="14"/>
        <v>143</v>
      </c>
      <c r="C165" s="73" t="s">
        <v>258</v>
      </c>
      <c r="D165" s="70" t="s">
        <v>11</v>
      </c>
      <c r="E165" s="56">
        <v>15.18</v>
      </c>
      <c r="F165" s="56">
        <v>161.86000000000001</v>
      </c>
      <c r="G165" s="83">
        <f t="shared" si="13"/>
        <v>2457.0348000000004</v>
      </c>
      <c r="H165" s="1" t="s">
        <v>12</v>
      </c>
    </row>
    <row r="166" spans="1:11" ht="32" x14ac:dyDescent="0.15">
      <c r="A166" s="70">
        <v>72137</v>
      </c>
      <c r="B166" s="70">
        <f t="shared" si="14"/>
        <v>144</v>
      </c>
      <c r="C166" s="73" t="s">
        <v>260</v>
      </c>
      <c r="D166" s="70" t="s">
        <v>11</v>
      </c>
      <c r="E166" s="56">
        <v>70</v>
      </c>
      <c r="F166" s="56">
        <v>86.34</v>
      </c>
      <c r="G166" s="83">
        <f t="shared" si="13"/>
        <v>6043.8</v>
      </c>
      <c r="H166" s="18">
        <v>54.95</v>
      </c>
    </row>
    <row r="167" spans="1:11" ht="32" x14ac:dyDescent="0.15">
      <c r="A167" s="70">
        <v>84191</v>
      </c>
      <c r="B167" s="70">
        <f t="shared" si="14"/>
        <v>145</v>
      </c>
      <c r="C167" s="73" t="s">
        <v>262</v>
      </c>
      <c r="D167" s="70" t="s">
        <v>76</v>
      </c>
      <c r="E167" s="56">
        <v>50</v>
      </c>
      <c r="F167" s="56">
        <v>93.92</v>
      </c>
      <c r="G167" s="83">
        <f t="shared" si="13"/>
        <v>4696</v>
      </c>
    </row>
    <row r="168" spans="1:11" ht="15.75" customHeight="1" x14ac:dyDescent="0.15">
      <c r="A168" s="101" t="s">
        <v>373</v>
      </c>
      <c r="B168" s="101"/>
      <c r="C168" s="101"/>
      <c r="D168" s="101"/>
      <c r="E168" s="101"/>
      <c r="F168" s="101"/>
      <c r="G168" s="39">
        <f>SUM(G159:G167)</f>
        <v>39765.909300000007</v>
      </c>
      <c r="H168" s="9" t="s">
        <v>264</v>
      </c>
    </row>
    <row r="169" spans="1:11" ht="16" x14ac:dyDescent="0.15">
      <c r="A169" s="112" t="s">
        <v>371</v>
      </c>
      <c r="B169" s="112"/>
      <c r="C169" s="112"/>
      <c r="D169" s="112"/>
      <c r="E169" s="112"/>
      <c r="F169" s="112"/>
      <c r="G169" s="112"/>
      <c r="H169" s="9"/>
    </row>
    <row r="170" spans="1:11" ht="64" x14ac:dyDescent="0.15">
      <c r="A170" s="70" t="s">
        <v>280</v>
      </c>
      <c r="B170" s="70">
        <f>B167+1</f>
        <v>146</v>
      </c>
      <c r="C170" s="73" t="s">
        <v>281</v>
      </c>
      <c r="D170" s="70" t="s">
        <v>13</v>
      </c>
      <c r="E170" s="60">
        <v>500</v>
      </c>
      <c r="F170" s="60">
        <v>24.88</v>
      </c>
      <c r="G170" s="83">
        <f t="shared" ref="G170:G171" si="15">E170*F170</f>
        <v>12440</v>
      </c>
      <c r="H170" s="9"/>
    </row>
    <row r="171" spans="1:11" ht="32" x14ac:dyDescent="0.15">
      <c r="A171" s="70" t="s">
        <v>282</v>
      </c>
      <c r="B171" s="70">
        <f>B170+1</f>
        <v>147</v>
      </c>
      <c r="C171" s="73" t="s">
        <v>283</v>
      </c>
      <c r="D171" s="70" t="s">
        <v>13</v>
      </c>
      <c r="E171" s="60">
        <v>243.82</v>
      </c>
      <c r="F171" s="56">
        <v>46.37</v>
      </c>
      <c r="G171" s="83">
        <f t="shared" si="15"/>
        <v>11305.9334</v>
      </c>
      <c r="H171" s="9"/>
    </row>
    <row r="172" spans="1:11" ht="15.75" customHeight="1" x14ac:dyDescent="0.15">
      <c r="A172" s="101" t="s">
        <v>373</v>
      </c>
      <c r="B172" s="101"/>
      <c r="C172" s="101"/>
      <c r="D172" s="101"/>
      <c r="E172" s="101"/>
      <c r="F172" s="101"/>
      <c r="G172" s="40">
        <f>SUM(G170:G171)</f>
        <v>23745.933400000002</v>
      </c>
      <c r="H172" s="9"/>
      <c r="I172" s="46"/>
    </row>
    <row r="173" spans="1:11" ht="21.75" customHeight="1" x14ac:dyDescent="0.2">
      <c r="A173" s="102" t="s">
        <v>412</v>
      </c>
      <c r="B173" s="102"/>
      <c r="C173" s="102"/>
      <c r="D173" s="102"/>
      <c r="E173" s="102"/>
      <c r="F173" s="102"/>
      <c r="G173" s="88">
        <f>G17+G42+G50+G118+G135+G140+G143+G157+G168+G172+0.02</f>
        <v>600000.14339999994</v>
      </c>
      <c r="H173" s="18">
        <v>404.63</v>
      </c>
      <c r="I173" s="46"/>
      <c r="J173" s="48"/>
      <c r="K173" s="48"/>
    </row>
    <row r="174" spans="1:11" ht="21.75" customHeight="1" x14ac:dyDescent="0.2">
      <c r="A174" s="102" t="s">
        <v>413</v>
      </c>
      <c r="B174" s="102"/>
      <c r="C174" s="102"/>
      <c r="D174" s="102"/>
      <c r="E174" s="102"/>
      <c r="F174" s="102"/>
      <c r="G174" s="88">
        <f>G173*0.26</f>
        <v>156000.03728399999</v>
      </c>
      <c r="H174" s="69"/>
      <c r="I174" s="46"/>
      <c r="J174" s="48"/>
      <c r="K174" s="48"/>
    </row>
    <row r="175" spans="1:11" ht="21.75" customHeight="1" x14ac:dyDescent="0.2">
      <c r="A175" s="102" t="s">
        <v>414</v>
      </c>
      <c r="B175" s="102"/>
      <c r="C175" s="102"/>
      <c r="D175" s="102"/>
      <c r="E175" s="102"/>
      <c r="F175" s="102"/>
      <c r="G175" s="88">
        <f>SUM(G173:G174)</f>
        <v>756000.1806839999</v>
      </c>
      <c r="H175" s="69"/>
      <c r="I175" s="46"/>
      <c r="J175" s="48"/>
      <c r="K175" s="48"/>
    </row>
    <row r="176" spans="1:11" ht="21.75" customHeight="1" x14ac:dyDescent="0.2">
      <c r="A176" s="67"/>
      <c r="B176" s="67"/>
      <c r="C176" s="67"/>
      <c r="D176" s="67"/>
      <c r="E176" s="67"/>
      <c r="F176" s="67"/>
      <c r="G176" s="68"/>
      <c r="H176" s="69"/>
      <c r="I176" s="46"/>
      <c r="J176" s="48"/>
      <c r="K176" s="48"/>
    </row>
    <row r="177" spans="1:15" ht="21.75" customHeight="1" x14ac:dyDescent="0.2">
      <c r="A177" s="67"/>
      <c r="B177" s="67"/>
      <c r="C177" s="67"/>
      <c r="D177" s="67"/>
      <c r="E177" s="67"/>
      <c r="F177" s="67"/>
      <c r="G177" s="68"/>
      <c r="H177" s="69"/>
      <c r="I177" s="46"/>
      <c r="J177" s="48"/>
      <c r="K177" s="48"/>
    </row>
    <row r="178" spans="1:15" ht="21.75" customHeight="1" x14ac:dyDescent="0.2">
      <c r="A178" s="67"/>
      <c r="B178" s="67"/>
      <c r="C178" s="67"/>
      <c r="D178" s="67"/>
      <c r="E178" s="67"/>
      <c r="F178" s="67"/>
      <c r="G178" s="68"/>
      <c r="H178" s="69"/>
      <c r="I178" s="46"/>
      <c r="J178" s="48"/>
      <c r="K178" s="48"/>
    </row>
    <row r="179" spans="1:15" ht="30.75" customHeight="1" x14ac:dyDescent="0.15">
      <c r="G179" s="45"/>
      <c r="H179" s="27"/>
    </row>
    <row r="180" spans="1:15" ht="30" customHeight="1" x14ac:dyDescent="0.2">
      <c r="G180" s="47"/>
      <c r="H180" s="10"/>
      <c r="O180" s="45"/>
    </row>
    <row r="181" spans="1:15" ht="15.75" customHeight="1" x14ac:dyDescent="0.15">
      <c r="H181"/>
    </row>
    <row r="182" spans="1:15" x14ac:dyDescent="0.15">
      <c r="F182" s="64"/>
    </row>
    <row r="183" spans="1:15" x14ac:dyDescent="0.15">
      <c r="G183" s="38"/>
    </row>
    <row r="184" spans="1:15" x14ac:dyDescent="0.15">
      <c r="H184"/>
    </row>
    <row r="185" spans="1:15" x14ac:dyDescent="0.15">
      <c r="F185" s="65"/>
      <c r="G185" s="45"/>
      <c r="H185" s="28"/>
    </row>
  </sheetData>
  <mergeCells count="29">
    <mergeCell ref="A169:G169"/>
    <mergeCell ref="A172:F172"/>
    <mergeCell ref="A173:F173"/>
    <mergeCell ref="A174:F174"/>
    <mergeCell ref="A175:F175"/>
    <mergeCell ref="A168:F168"/>
    <mergeCell ref="A118:F118"/>
    <mergeCell ref="H118:H123"/>
    <mergeCell ref="A119:G119"/>
    <mergeCell ref="A135:F135"/>
    <mergeCell ref="A136:G136"/>
    <mergeCell ref="A140:F140"/>
    <mergeCell ref="A141:G141"/>
    <mergeCell ref="A143:F143"/>
    <mergeCell ref="A144:G144"/>
    <mergeCell ref="A157:F157"/>
    <mergeCell ref="A158:G158"/>
    <mergeCell ref="N6:N7"/>
    <mergeCell ref="A51:G51"/>
    <mergeCell ref="A1:G1"/>
    <mergeCell ref="A2:G2"/>
    <mergeCell ref="A3:G3"/>
    <mergeCell ref="A4:G4"/>
    <mergeCell ref="A6:G6"/>
    <mergeCell ref="A17:F17"/>
    <mergeCell ref="A18:G18"/>
    <mergeCell ref="A42:F42"/>
    <mergeCell ref="A43:G43"/>
    <mergeCell ref="A50:F50"/>
  </mergeCells>
  <printOptions horizontalCentered="1"/>
  <pageMargins left="0.51180555555555496" right="0.51180555555555496" top="1.5361111111111101" bottom="0.66944444444444395" header="0.31527777777777799" footer="0.31527777777777799"/>
  <pageSetup paperSize="8" scale="53" firstPageNumber="5" orientation="portrait" useFirstPageNumber="1" horizontalDpi="4294967292" verticalDpi="4294967294" r:id="rId1"/>
  <headerFooter>
    <oddHeader>&amp;C&amp;"Times New Roman,Normal"UNIVERSIDADE FEDERAL DO PIAUÍ
PRÓ-REITORIA DE ADMINISTRAÇÃO
&amp;12 Comissão Permanente de Licitação&amp;R&amp;P</oddHeader>
    <oddFooter>&amp;CUFPI – PRAD / Diretoria Administrativa - Comissão Permanente de Licitação - Campus Univ. Min. Petrônio Portela Ininga
cpl@ufpi.edu.br – www.ufpi.br - CNPJ: 06.517.387/0001-34 – Fone: (86) 3215-5924 / Fone/faz: (86) 3237-1773  – 64049-550 – Teresina-PI</oddFooter>
  </headerFooter>
  <rowBreaks count="1" manualBreakCount="1">
    <brk id="160" max="16383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 enableFormatConditionsCalculation="0">
    <tabColor rgb="FFFFFFFF"/>
  </sheetPr>
  <dimension ref="A1:LL185"/>
  <sheetViews>
    <sheetView view="pageBreakPreview" zoomScale="70" zoomScaleNormal="70" zoomScaleSheetLayoutView="70" zoomScalePageLayoutView="70" workbookViewId="0">
      <selection activeCell="C9" sqref="C9"/>
    </sheetView>
  </sheetViews>
  <sheetFormatPr baseColWidth="10" defaultColWidth="8.83203125" defaultRowHeight="13" x14ac:dyDescent="0.15"/>
  <cols>
    <col min="1" max="1" width="16.33203125" customWidth="1"/>
    <col min="2" max="2" width="8.6640625" customWidth="1"/>
    <col min="3" max="3" width="79.83203125" customWidth="1"/>
    <col min="4" max="4" width="8.6640625" customWidth="1"/>
    <col min="5" max="5" width="13" customWidth="1"/>
    <col min="6" max="6" width="15.5" style="63" customWidth="1"/>
    <col min="7" max="7" width="20" customWidth="1"/>
    <col min="8" max="8" width="0" style="1" hidden="1" customWidth="1"/>
    <col min="9" max="9" width="17" customWidth="1"/>
    <col min="10" max="10" width="14.5" hidden="1" customWidth="1"/>
    <col min="11" max="11" width="13.5" hidden="1" customWidth="1"/>
    <col min="12" max="12" width="13.5" customWidth="1"/>
    <col min="13" max="13" width="17.83203125" customWidth="1"/>
    <col min="14" max="14" width="26.6640625" customWidth="1"/>
  </cols>
  <sheetData>
    <row r="1" spans="1:324" ht="15.75" customHeight="1" x14ac:dyDescent="0.2">
      <c r="A1" s="106" t="s">
        <v>0</v>
      </c>
      <c r="B1" s="106"/>
      <c r="C1" s="106"/>
      <c r="D1" s="106"/>
      <c r="E1" s="106"/>
      <c r="F1" s="106"/>
      <c r="G1" s="106"/>
      <c r="H1"/>
    </row>
    <row r="2" spans="1:324" ht="15.75" customHeight="1" x14ac:dyDescent="0.2">
      <c r="A2" s="106" t="s">
        <v>410</v>
      </c>
      <c r="B2" s="106"/>
      <c r="C2" s="106"/>
      <c r="D2" s="106"/>
      <c r="E2" s="106"/>
      <c r="F2" s="106"/>
      <c r="G2" s="106"/>
      <c r="H2"/>
    </row>
    <row r="3" spans="1:324" ht="16" x14ac:dyDescent="0.15">
      <c r="A3" s="107" t="s">
        <v>417</v>
      </c>
      <c r="B3" s="107"/>
      <c r="C3" s="107"/>
      <c r="D3" s="107"/>
      <c r="E3" s="107"/>
      <c r="F3" s="107"/>
      <c r="G3" s="107"/>
      <c r="H3"/>
    </row>
    <row r="4" spans="1:324" ht="15.75" customHeight="1" x14ac:dyDescent="0.2">
      <c r="A4" s="106"/>
      <c r="B4" s="106"/>
      <c r="C4" s="106"/>
      <c r="D4" s="106"/>
      <c r="E4" s="106"/>
      <c r="F4" s="106"/>
      <c r="G4" s="106"/>
      <c r="H4"/>
    </row>
    <row r="5" spans="1:324" ht="32.25" customHeight="1" thickBot="1" x14ac:dyDescent="0.2">
      <c r="A5" s="89" t="s">
        <v>4</v>
      </c>
      <c r="B5" s="89" t="s">
        <v>5</v>
      </c>
      <c r="C5" s="89" t="s">
        <v>6</v>
      </c>
      <c r="D5" s="89" t="s">
        <v>7</v>
      </c>
      <c r="E5" s="89" t="s">
        <v>8</v>
      </c>
      <c r="F5" s="92" t="s">
        <v>9</v>
      </c>
      <c r="G5" s="89" t="s">
        <v>10</v>
      </c>
      <c r="H5"/>
    </row>
    <row r="6" spans="1:324" ht="15.75" customHeight="1" x14ac:dyDescent="0.15">
      <c r="A6" s="94" t="s">
        <v>388</v>
      </c>
      <c r="B6" s="94"/>
      <c r="C6" s="94"/>
      <c r="D6" s="94"/>
      <c r="E6" s="94"/>
      <c r="F6" s="94"/>
      <c r="G6" s="94"/>
      <c r="H6"/>
      <c r="N6" s="108" t="s">
        <v>405</v>
      </c>
    </row>
    <row r="7" spans="1:324" ht="33" thickBot="1" x14ac:dyDescent="0.2">
      <c r="A7" s="70">
        <v>94218</v>
      </c>
      <c r="B7" s="70">
        <v>1</v>
      </c>
      <c r="C7" s="71" t="s">
        <v>390</v>
      </c>
      <c r="D7" s="72" t="s">
        <v>11</v>
      </c>
      <c r="E7" s="52">
        <v>109.29</v>
      </c>
      <c r="F7" s="50">
        <v>86.03</v>
      </c>
      <c r="G7" s="50">
        <f t="shared" ref="G7:G16" si="0">E7*F7</f>
        <v>9402.2187000000013</v>
      </c>
      <c r="H7" s="1" t="s">
        <v>12</v>
      </c>
      <c r="N7" s="109"/>
    </row>
    <row r="8" spans="1:324" ht="49" thickBot="1" x14ac:dyDescent="0.2">
      <c r="A8" s="70">
        <v>94219</v>
      </c>
      <c r="B8" s="70">
        <f>B7+1</f>
        <v>2</v>
      </c>
      <c r="C8" s="71" t="s">
        <v>391</v>
      </c>
      <c r="D8" s="72" t="s">
        <v>13</v>
      </c>
      <c r="E8" s="52">
        <v>163.93</v>
      </c>
      <c r="F8" s="50">
        <v>18.52</v>
      </c>
      <c r="G8" s="50">
        <f t="shared" si="0"/>
        <v>3035.9836</v>
      </c>
      <c r="H8" s="1" t="s">
        <v>12</v>
      </c>
      <c r="N8" s="42" t="s">
        <v>394</v>
      </c>
    </row>
    <row r="9" spans="1:324" s="8" customFormat="1" ht="33" thickBot="1" x14ac:dyDescent="0.2">
      <c r="A9" s="91">
        <v>94228</v>
      </c>
      <c r="B9" s="91">
        <f t="shared" ref="B9:B16" si="1">B8+1</f>
        <v>3</v>
      </c>
      <c r="C9" s="113" t="s">
        <v>14</v>
      </c>
      <c r="D9" s="90" t="s">
        <v>13</v>
      </c>
      <c r="E9" s="114">
        <v>157.58000000000001</v>
      </c>
      <c r="F9" s="115">
        <v>47.23</v>
      </c>
      <c r="G9" s="115">
        <f t="shared" si="0"/>
        <v>7442.5034000000005</v>
      </c>
      <c r="H9" s="6" t="s">
        <v>12</v>
      </c>
      <c r="I9"/>
      <c r="J9"/>
      <c r="K9"/>
      <c r="L9"/>
      <c r="M9"/>
      <c r="N9" s="43" t="s">
        <v>395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</row>
    <row r="10" spans="1:324" s="8" customFormat="1" ht="33" thickBot="1" x14ac:dyDescent="0.2">
      <c r="A10" s="70">
        <v>94231</v>
      </c>
      <c r="B10" s="70">
        <f t="shared" si="1"/>
        <v>4</v>
      </c>
      <c r="C10" s="71" t="s">
        <v>392</v>
      </c>
      <c r="D10" s="72" t="s">
        <v>13</v>
      </c>
      <c r="E10" s="52">
        <v>53.12</v>
      </c>
      <c r="F10" s="50">
        <v>24.42</v>
      </c>
      <c r="G10" s="50">
        <f t="shared" si="0"/>
        <v>1297.1904</v>
      </c>
      <c r="H10" s="6" t="s">
        <v>12</v>
      </c>
      <c r="I10"/>
      <c r="J10"/>
      <c r="K10"/>
      <c r="L10"/>
      <c r="M10"/>
      <c r="N10" s="43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</row>
    <row r="11" spans="1:324" s="8" customFormat="1" ht="48" x14ac:dyDescent="0.15">
      <c r="A11" s="70">
        <v>87881</v>
      </c>
      <c r="B11" s="70">
        <f t="shared" si="1"/>
        <v>5</v>
      </c>
      <c r="C11" s="71" t="s">
        <v>15</v>
      </c>
      <c r="D11" s="72" t="s">
        <v>11</v>
      </c>
      <c r="E11" s="52">
        <v>109.29</v>
      </c>
      <c r="F11" s="50">
        <v>2.95</v>
      </c>
      <c r="G11" s="50">
        <f t="shared" si="0"/>
        <v>322.40550000000002</v>
      </c>
      <c r="H11" s="6" t="s">
        <v>12</v>
      </c>
      <c r="I11"/>
      <c r="J11"/>
      <c r="K11"/>
      <c r="L11"/>
      <c r="M11"/>
      <c r="N11" s="44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</row>
    <row r="12" spans="1:324" ht="48" x14ac:dyDescent="0.15">
      <c r="A12" s="91">
        <v>96109</v>
      </c>
      <c r="B12" s="91">
        <f t="shared" si="1"/>
        <v>6</v>
      </c>
      <c r="C12" s="113" t="s">
        <v>16</v>
      </c>
      <c r="D12" s="90" t="s">
        <v>11</v>
      </c>
      <c r="E12" s="114">
        <v>54.64</v>
      </c>
      <c r="F12" s="115">
        <v>33.869999999999997</v>
      </c>
      <c r="G12" s="115">
        <f t="shared" si="0"/>
        <v>1850.6568</v>
      </c>
      <c r="H12" s="6" t="s">
        <v>12</v>
      </c>
    </row>
    <row r="13" spans="1:324" ht="32" x14ac:dyDescent="0.15">
      <c r="A13" s="70">
        <v>72201</v>
      </c>
      <c r="B13" s="70">
        <f t="shared" si="1"/>
        <v>7</v>
      </c>
      <c r="C13" s="71" t="s">
        <v>17</v>
      </c>
      <c r="D13" s="72" t="s">
        <v>11</v>
      </c>
      <c r="E13" s="52">
        <v>109.29</v>
      </c>
      <c r="F13" s="50">
        <v>8.75</v>
      </c>
      <c r="G13" s="50">
        <f t="shared" si="0"/>
        <v>956.28750000000002</v>
      </c>
      <c r="H13" s="6" t="s">
        <v>12</v>
      </c>
    </row>
    <row r="14" spans="1:324" ht="32" x14ac:dyDescent="0.15">
      <c r="A14" s="70">
        <v>55960</v>
      </c>
      <c r="B14" s="70">
        <f t="shared" si="1"/>
        <v>8</v>
      </c>
      <c r="C14" s="71" t="s">
        <v>18</v>
      </c>
      <c r="D14" s="72" t="s">
        <v>11</v>
      </c>
      <c r="E14" s="52">
        <v>163.93</v>
      </c>
      <c r="F14" s="50">
        <v>4.46</v>
      </c>
      <c r="G14" s="50">
        <f t="shared" si="0"/>
        <v>731.12779999999998</v>
      </c>
      <c r="H14" s="6" t="s">
        <v>12</v>
      </c>
    </row>
    <row r="15" spans="1:324" ht="48.75" customHeight="1" x14ac:dyDescent="0.15">
      <c r="A15" s="70">
        <v>94230</v>
      </c>
      <c r="B15" s="70">
        <f t="shared" si="1"/>
        <v>9</v>
      </c>
      <c r="C15" s="71" t="s">
        <v>19</v>
      </c>
      <c r="D15" s="72" t="s">
        <v>13</v>
      </c>
      <c r="E15" s="52">
        <v>27.32</v>
      </c>
      <c r="F15" s="50">
        <v>68.87</v>
      </c>
      <c r="G15" s="50">
        <f t="shared" si="0"/>
        <v>1881.5284000000001</v>
      </c>
      <c r="H15" s="9" t="s">
        <v>20</v>
      </c>
    </row>
    <row r="16" spans="1:324" ht="36.75" customHeight="1" x14ac:dyDescent="0.15">
      <c r="A16" s="70">
        <v>72089</v>
      </c>
      <c r="B16" s="70">
        <f t="shared" si="1"/>
        <v>10</v>
      </c>
      <c r="C16" s="71" t="s">
        <v>393</v>
      </c>
      <c r="D16" s="72" t="s">
        <v>11</v>
      </c>
      <c r="E16" s="52">
        <v>303.57</v>
      </c>
      <c r="F16" s="50">
        <v>10.86</v>
      </c>
      <c r="G16" s="50">
        <f t="shared" si="0"/>
        <v>3296.7701999999999</v>
      </c>
      <c r="H16" s="9" t="s">
        <v>21</v>
      </c>
    </row>
    <row r="17" spans="1:8" ht="15.75" customHeight="1" x14ac:dyDescent="0.15">
      <c r="A17" s="101" t="s">
        <v>373</v>
      </c>
      <c r="B17" s="101"/>
      <c r="C17" s="101"/>
      <c r="D17" s="101"/>
      <c r="E17" s="101"/>
      <c r="F17" s="101"/>
      <c r="G17" s="40">
        <f>SUM(G7:G16)</f>
        <v>30216.672299999998</v>
      </c>
    </row>
    <row r="18" spans="1:8" ht="16" x14ac:dyDescent="0.15">
      <c r="A18" s="105" t="s">
        <v>389</v>
      </c>
      <c r="B18" s="105"/>
      <c r="C18" s="105"/>
      <c r="D18" s="105"/>
      <c r="E18" s="105"/>
      <c r="F18" s="105"/>
      <c r="G18" s="105"/>
      <c r="H18"/>
    </row>
    <row r="19" spans="1:8" ht="16" x14ac:dyDescent="0.15">
      <c r="A19" s="70">
        <v>84862</v>
      </c>
      <c r="B19" s="70">
        <f>B16+1</f>
        <v>11</v>
      </c>
      <c r="C19" s="71" t="s">
        <v>23</v>
      </c>
      <c r="D19" s="72" t="s">
        <v>13</v>
      </c>
      <c r="E19" s="52">
        <v>27.32</v>
      </c>
      <c r="F19" s="50">
        <v>192.05</v>
      </c>
      <c r="G19" s="50">
        <f t="shared" ref="G19:G41" si="2">E19*F19</f>
        <v>5246.8060000000005</v>
      </c>
      <c r="H19" s="1" t="s">
        <v>12</v>
      </c>
    </row>
    <row r="20" spans="1:8" ht="32" x14ac:dyDescent="0.15">
      <c r="A20" s="70">
        <v>73665</v>
      </c>
      <c r="B20" s="70">
        <f t="shared" ref="B20:B41" si="3">B19+1</f>
        <v>12</v>
      </c>
      <c r="C20" s="71" t="s">
        <v>24</v>
      </c>
      <c r="D20" s="72" t="s">
        <v>11</v>
      </c>
      <c r="E20" s="52">
        <v>15.18</v>
      </c>
      <c r="F20" s="50">
        <v>53.23</v>
      </c>
      <c r="G20" s="50">
        <f t="shared" si="2"/>
        <v>808.03139999999996</v>
      </c>
      <c r="H20" s="1" t="s">
        <v>12</v>
      </c>
    </row>
    <row r="21" spans="1:8" ht="16" x14ac:dyDescent="0.15">
      <c r="A21" s="70" t="s">
        <v>25</v>
      </c>
      <c r="B21" s="70">
        <f t="shared" si="3"/>
        <v>13</v>
      </c>
      <c r="C21" s="71" t="s">
        <v>26</v>
      </c>
      <c r="D21" s="72" t="s">
        <v>13</v>
      </c>
      <c r="E21" s="52">
        <v>27.32</v>
      </c>
      <c r="F21" s="50">
        <v>102.64</v>
      </c>
      <c r="G21" s="50">
        <f t="shared" si="2"/>
        <v>2804.1248000000001</v>
      </c>
      <c r="H21" s="1" t="s">
        <v>12</v>
      </c>
    </row>
    <row r="22" spans="1:8" ht="16" x14ac:dyDescent="0.15">
      <c r="A22" s="70" t="s">
        <v>27</v>
      </c>
      <c r="B22" s="70">
        <f t="shared" si="3"/>
        <v>14</v>
      </c>
      <c r="C22" s="71" t="s">
        <v>28</v>
      </c>
      <c r="D22" s="72" t="s">
        <v>13</v>
      </c>
      <c r="E22" s="52">
        <v>27.32</v>
      </c>
      <c r="F22" s="50">
        <v>27.44</v>
      </c>
      <c r="G22" s="50">
        <f t="shared" si="2"/>
        <v>749.66079999999999</v>
      </c>
      <c r="H22" s="1" t="s">
        <v>12</v>
      </c>
    </row>
    <row r="23" spans="1:8" ht="16" x14ac:dyDescent="0.15">
      <c r="A23" s="70">
        <v>72117</v>
      </c>
      <c r="B23" s="70">
        <f t="shared" si="3"/>
        <v>15</v>
      </c>
      <c r="C23" s="71" t="s">
        <v>29</v>
      </c>
      <c r="D23" s="72" t="s">
        <v>11</v>
      </c>
      <c r="E23" s="52">
        <v>54.64</v>
      </c>
      <c r="F23" s="50">
        <v>144.47</v>
      </c>
      <c r="G23" s="50">
        <f t="shared" si="2"/>
        <v>7893.8407999999999</v>
      </c>
      <c r="H23" s="1" t="s">
        <v>12</v>
      </c>
    </row>
    <row r="24" spans="1:8" ht="32" x14ac:dyDescent="0.15">
      <c r="A24" s="70">
        <v>72118</v>
      </c>
      <c r="B24" s="70">
        <f t="shared" si="3"/>
        <v>16</v>
      </c>
      <c r="C24" s="73" t="s">
        <v>30</v>
      </c>
      <c r="D24" s="70" t="s">
        <v>11</v>
      </c>
      <c r="E24" s="51">
        <v>54.64</v>
      </c>
      <c r="F24" s="51">
        <v>213.62</v>
      </c>
      <c r="G24" s="50">
        <f t="shared" si="2"/>
        <v>11672.1968</v>
      </c>
      <c r="H24" s="1" t="s">
        <v>12</v>
      </c>
    </row>
    <row r="25" spans="1:8" ht="32" x14ac:dyDescent="0.15">
      <c r="A25" s="70">
        <v>72119</v>
      </c>
      <c r="B25" s="70">
        <f t="shared" si="3"/>
        <v>17</v>
      </c>
      <c r="C25" s="73" t="s">
        <v>31</v>
      </c>
      <c r="D25" s="70" t="s">
        <v>11</v>
      </c>
      <c r="E25" s="51">
        <v>22.77</v>
      </c>
      <c r="F25" s="51">
        <v>271.2</v>
      </c>
      <c r="G25" s="50">
        <f t="shared" si="2"/>
        <v>6175.2239999999993</v>
      </c>
      <c r="H25" s="1" t="s">
        <v>12</v>
      </c>
    </row>
    <row r="26" spans="1:8" ht="32" x14ac:dyDescent="0.15">
      <c r="A26" s="70">
        <v>72120</v>
      </c>
      <c r="B26" s="70">
        <f t="shared" si="3"/>
        <v>18</v>
      </c>
      <c r="C26" s="73" t="s">
        <v>32</v>
      </c>
      <c r="D26" s="70" t="s">
        <v>11</v>
      </c>
      <c r="E26" s="52">
        <v>13.66</v>
      </c>
      <c r="F26" s="52">
        <v>344.6</v>
      </c>
      <c r="G26" s="50">
        <f t="shared" si="2"/>
        <v>4707.2360000000008</v>
      </c>
      <c r="H26" s="1" t="s">
        <v>12</v>
      </c>
    </row>
    <row r="27" spans="1:8" ht="32" x14ac:dyDescent="0.15">
      <c r="A27" s="70" t="s">
        <v>33</v>
      </c>
      <c r="B27" s="70">
        <f t="shared" si="3"/>
        <v>19</v>
      </c>
      <c r="C27" s="71" t="s">
        <v>34</v>
      </c>
      <c r="D27" s="72" t="s">
        <v>11</v>
      </c>
      <c r="E27" s="52">
        <v>27.32</v>
      </c>
      <c r="F27" s="50">
        <v>446.28</v>
      </c>
      <c r="G27" s="50">
        <f t="shared" si="2"/>
        <v>12192.3696</v>
      </c>
      <c r="H27" s="1" t="s">
        <v>12</v>
      </c>
    </row>
    <row r="28" spans="1:8" ht="32" x14ac:dyDescent="0.15">
      <c r="A28" s="70" t="s">
        <v>397</v>
      </c>
      <c r="B28" s="70">
        <f t="shared" si="3"/>
        <v>20</v>
      </c>
      <c r="C28" s="71" t="s">
        <v>396</v>
      </c>
      <c r="D28" s="72" t="s">
        <v>35</v>
      </c>
      <c r="E28" s="52">
        <v>106</v>
      </c>
      <c r="F28" s="50">
        <v>26.58</v>
      </c>
      <c r="G28" s="50">
        <f t="shared" si="2"/>
        <v>2817.48</v>
      </c>
      <c r="H28" s="1" t="s">
        <v>12</v>
      </c>
    </row>
    <row r="29" spans="1:8" ht="48" x14ac:dyDescent="0.15">
      <c r="A29" s="70" t="s">
        <v>38</v>
      </c>
      <c r="B29" s="70">
        <f t="shared" si="3"/>
        <v>21</v>
      </c>
      <c r="C29" s="71" t="s">
        <v>39</v>
      </c>
      <c r="D29" s="72" t="s">
        <v>11</v>
      </c>
      <c r="E29" s="52">
        <v>15.18</v>
      </c>
      <c r="F29" s="50">
        <v>109.37</v>
      </c>
      <c r="G29" s="50">
        <f t="shared" si="2"/>
        <v>1660.2366</v>
      </c>
      <c r="H29" s="1" t="s">
        <v>12</v>
      </c>
    </row>
    <row r="30" spans="1:8" ht="48" x14ac:dyDescent="0.15">
      <c r="A30" s="70" t="s">
        <v>398</v>
      </c>
      <c r="B30" s="70">
        <f t="shared" si="3"/>
        <v>22</v>
      </c>
      <c r="C30" s="71" t="s">
        <v>400</v>
      </c>
      <c r="D30" s="72" t="s">
        <v>35</v>
      </c>
      <c r="E30" s="52">
        <v>6</v>
      </c>
      <c r="F30" s="52">
        <f>326.58+213.17</f>
        <v>539.75</v>
      </c>
      <c r="G30" s="50">
        <f t="shared" si="2"/>
        <v>3238.5</v>
      </c>
      <c r="H30" s="1">
        <v>394.96</v>
      </c>
    </row>
    <row r="31" spans="1:8" ht="48" x14ac:dyDescent="0.15">
      <c r="A31" s="70" t="s">
        <v>399</v>
      </c>
      <c r="B31" s="70">
        <f t="shared" si="3"/>
        <v>23</v>
      </c>
      <c r="C31" s="71" t="s">
        <v>401</v>
      </c>
      <c r="D31" s="72" t="s">
        <v>35</v>
      </c>
      <c r="E31" s="52">
        <v>3</v>
      </c>
      <c r="F31" s="52">
        <f>353.84+223.19</f>
        <v>577.03</v>
      </c>
      <c r="G31" s="50">
        <f t="shared" si="2"/>
        <v>1731.09</v>
      </c>
      <c r="H31" s="1">
        <v>398.15</v>
      </c>
    </row>
    <row r="32" spans="1:8" ht="48" x14ac:dyDescent="0.15">
      <c r="A32" s="70" t="s">
        <v>402</v>
      </c>
      <c r="B32" s="70">
        <f t="shared" si="3"/>
        <v>24</v>
      </c>
      <c r="C32" s="71" t="s">
        <v>45</v>
      </c>
      <c r="D32" s="72" t="s">
        <v>35</v>
      </c>
      <c r="E32" s="52">
        <v>6</v>
      </c>
      <c r="F32" s="52">
        <f>348.78+233.23</f>
        <v>582.01</v>
      </c>
      <c r="G32" s="50">
        <f t="shared" si="2"/>
        <v>3492.06</v>
      </c>
      <c r="H32" s="1">
        <v>401.72</v>
      </c>
    </row>
    <row r="33" spans="1:8" ht="48" x14ac:dyDescent="0.15">
      <c r="A33" s="70" t="s">
        <v>403</v>
      </c>
      <c r="B33" s="70">
        <f t="shared" si="3"/>
        <v>25</v>
      </c>
      <c r="C33" s="71" t="s">
        <v>47</v>
      </c>
      <c r="D33" s="72" t="s">
        <v>35</v>
      </c>
      <c r="E33" s="52">
        <v>3</v>
      </c>
      <c r="F33" s="52">
        <f>365.66+243.23</f>
        <v>608.89</v>
      </c>
      <c r="G33" s="50">
        <f t="shared" si="2"/>
        <v>1826.67</v>
      </c>
      <c r="H33" s="1">
        <v>425.27</v>
      </c>
    </row>
    <row r="34" spans="1:8" ht="32" x14ac:dyDescent="0.15">
      <c r="A34" s="70">
        <v>91341</v>
      </c>
      <c r="B34" s="70">
        <f t="shared" si="3"/>
        <v>26</v>
      </c>
      <c r="C34" s="71" t="s">
        <v>52</v>
      </c>
      <c r="D34" s="72" t="s">
        <v>11</v>
      </c>
      <c r="E34" s="52">
        <v>2.4300000000000002</v>
      </c>
      <c r="F34" s="52">
        <v>396.86</v>
      </c>
      <c r="G34" s="50">
        <f t="shared" si="2"/>
        <v>964.36980000000005</v>
      </c>
      <c r="H34" s="1">
        <v>582.79999999999995</v>
      </c>
    </row>
    <row r="35" spans="1:8" ht="32" x14ac:dyDescent="0.15">
      <c r="A35" s="70">
        <v>91306</v>
      </c>
      <c r="B35" s="70">
        <f t="shared" si="3"/>
        <v>27</v>
      </c>
      <c r="C35" s="71" t="s">
        <v>404</v>
      </c>
      <c r="D35" s="72" t="s">
        <v>35</v>
      </c>
      <c r="E35" s="52">
        <v>3</v>
      </c>
      <c r="F35" s="52">
        <v>70.38</v>
      </c>
      <c r="G35" s="50">
        <f t="shared" si="2"/>
        <v>211.14</v>
      </c>
      <c r="H35" s="9">
        <v>192.83</v>
      </c>
    </row>
    <row r="36" spans="1:8" ht="32" x14ac:dyDescent="0.15">
      <c r="A36" s="70" t="s">
        <v>60</v>
      </c>
      <c r="B36" s="70">
        <f t="shared" si="3"/>
        <v>28</v>
      </c>
      <c r="C36" s="71" t="s">
        <v>61</v>
      </c>
      <c r="D36" s="72" t="s">
        <v>11</v>
      </c>
      <c r="E36" s="52">
        <v>4.55</v>
      </c>
      <c r="F36" s="52">
        <v>252.92</v>
      </c>
      <c r="G36" s="50">
        <f t="shared" si="2"/>
        <v>1150.7859999999998</v>
      </c>
      <c r="H36" s="9">
        <v>237.86</v>
      </c>
    </row>
    <row r="37" spans="1:8" ht="48" x14ac:dyDescent="0.15">
      <c r="A37" s="70">
        <v>84885</v>
      </c>
      <c r="B37" s="70">
        <f t="shared" si="3"/>
        <v>29</v>
      </c>
      <c r="C37" s="71" t="s">
        <v>63</v>
      </c>
      <c r="D37" s="72" t="s">
        <v>35</v>
      </c>
      <c r="E37" s="52">
        <v>4</v>
      </c>
      <c r="F37" s="50">
        <v>539.37</v>
      </c>
      <c r="G37" s="50">
        <f t="shared" si="2"/>
        <v>2157.48</v>
      </c>
      <c r="H37" s="1" t="s">
        <v>12</v>
      </c>
    </row>
    <row r="38" spans="1:8" ht="48" x14ac:dyDescent="0.15">
      <c r="A38" s="70">
        <v>94579</v>
      </c>
      <c r="B38" s="70">
        <f t="shared" si="3"/>
        <v>30</v>
      </c>
      <c r="C38" s="71" t="s">
        <v>69</v>
      </c>
      <c r="D38" s="72" t="s">
        <v>11</v>
      </c>
      <c r="E38" s="52">
        <v>4.55</v>
      </c>
      <c r="F38" s="50">
        <v>318.63</v>
      </c>
      <c r="G38" s="50">
        <f t="shared" si="2"/>
        <v>1449.7665</v>
      </c>
      <c r="H38" s="9" t="s">
        <v>70</v>
      </c>
    </row>
    <row r="39" spans="1:8" ht="16" x14ac:dyDescent="0.15">
      <c r="A39" s="74" t="s">
        <v>71</v>
      </c>
      <c r="B39" s="70">
        <f t="shared" si="3"/>
        <v>31</v>
      </c>
      <c r="C39" s="75" t="s">
        <v>72</v>
      </c>
      <c r="D39" s="70" t="s">
        <v>11</v>
      </c>
      <c r="E39" s="52">
        <v>12.14</v>
      </c>
      <c r="F39" s="53">
        <v>237.77</v>
      </c>
      <c r="G39" s="50">
        <f t="shared" si="2"/>
        <v>2886.5278000000003</v>
      </c>
      <c r="H39" s="15"/>
    </row>
    <row r="40" spans="1:8" ht="16" x14ac:dyDescent="0.15">
      <c r="A40" s="74">
        <v>97645</v>
      </c>
      <c r="B40" s="70">
        <f t="shared" si="3"/>
        <v>32</v>
      </c>
      <c r="C40" s="75" t="s">
        <v>73</v>
      </c>
      <c r="D40" s="70" t="s">
        <v>11</v>
      </c>
      <c r="E40" s="52">
        <v>273.20999999999998</v>
      </c>
      <c r="F40" s="53">
        <v>16.489999999999998</v>
      </c>
      <c r="G40" s="50">
        <f t="shared" si="2"/>
        <v>4505.2328999999991</v>
      </c>
      <c r="H40" s="15"/>
    </row>
    <row r="41" spans="1:8" ht="16" x14ac:dyDescent="0.15">
      <c r="A41" s="76">
        <v>85005</v>
      </c>
      <c r="B41" s="70">
        <f t="shared" si="3"/>
        <v>33</v>
      </c>
      <c r="C41" s="75" t="s">
        <v>74</v>
      </c>
      <c r="D41" s="70" t="s">
        <v>11</v>
      </c>
      <c r="E41" s="52">
        <v>9.11</v>
      </c>
      <c r="F41" s="54">
        <v>390.61</v>
      </c>
      <c r="G41" s="50">
        <f t="shared" si="2"/>
        <v>3558.4571000000001</v>
      </c>
      <c r="H41" s="15"/>
    </row>
    <row r="42" spans="1:8" ht="15.75" customHeight="1" x14ac:dyDescent="0.15">
      <c r="A42" s="101" t="s">
        <v>373</v>
      </c>
      <c r="B42" s="101"/>
      <c r="C42" s="101"/>
      <c r="D42" s="101"/>
      <c r="E42" s="101"/>
      <c r="F42" s="101"/>
      <c r="G42" s="40">
        <f>SUM(G19:G41)</f>
        <v>83899.286899999977</v>
      </c>
      <c r="H42"/>
    </row>
    <row r="43" spans="1:8" ht="16" customHeight="1" x14ac:dyDescent="0.15">
      <c r="A43" s="105" t="s">
        <v>75</v>
      </c>
      <c r="B43" s="105"/>
      <c r="C43" s="105"/>
      <c r="D43" s="105"/>
      <c r="E43" s="105"/>
      <c r="F43" s="105"/>
      <c r="G43" s="105"/>
      <c r="H43"/>
    </row>
    <row r="44" spans="1:8" ht="32" x14ac:dyDescent="0.15">
      <c r="A44" s="70" t="s">
        <v>79</v>
      </c>
      <c r="B44" s="70">
        <f>B41+1</f>
        <v>34</v>
      </c>
      <c r="C44" s="71" t="s">
        <v>80</v>
      </c>
      <c r="D44" s="72" t="s">
        <v>11</v>
      </c>
      <c r="E44" s="60">
        <v>12.14</v>
      </c>
      <c r="F44" s="55">
        <v>108.36</v>
      </c>
      <c r="G44" s="50">
        <f t="shared" ref="G44:G49" si="4">E44*F44</f>
        <v>1315.4904000000001</v>
      </c>
      <c r="H44" s="1" t="s">
        <v>12</v>
      </c>
    </row>
    <row r="45" spans="1:8" ht="16" x14ac:dyDescent="0.15">
      <c r="A45" s="70" t="s">
        <v>81</v>
      </c>
      <c r="B45" s="70">
        <f t="shared" ref="B45:B49" si="5">B44+1</f>
        <v>35</v>
      </c>
      <c r="C45" s="71" t="s">
        <v>82</v>
      </c>
      <c r="D45" s="72" t="s">
        <v>76</v>
      </c>
      <c r="E45" s="60">
        <v>27.32</v>
      </c>
      <c r="F45" s="55">
        <v>432.74</v>
      </c>
      <c r="G45" s="50">
        <f t="shared" si="4"/>
        <v>11822.4568</v>
      </c>
      <c r="H45" s="1" t="s">
        <v>12</v>
      </c>
    </row>
    <row r="46" spans="1:8" ht="64" x14ac:dyDescent="0.15">
      <c r="A46" s="70">
        <v>87456</v>
      </c>
      <c r="B46" s="70">
        <f t="shared" si="5"/>
        <v>36</v>
      </c>
      <c r="C46" s="71" t="s">
        <v>83</v>
      </c>
      <c r="D46" s="72" t="s">
        <v>11</v>
      </c>
      <c r="E46" s="60">
        <v>106.25</v>
      </c>
      <c r="F46" s="55">
        <v>54.59</v>
      </c>
      <c r="G46" s="50">
        <f t="shared" si="4"/>
        <v>5800.1875</v>
      </c>
      <c r="H46" s="1" t="s">
        <v>12</v>
      </c>
    </row>
    <row r="47" spans="1:8" ht="32" x14ac:dyDescent="0.15">
      <c r="A47" s="70">
        <v>86889</v>
      </c>
      <c r="B47" s="70">
        <f t="shared" si="5"/>
        <v>37</v>
      </c>
      <c r="C47" s="71" t="s">
        <v>84</v>
      </c>
      <c r="D47" s="72" t="s">
        <v>85</v>
      </c>
      <c r="E47" s="52">
        <v>15.18</v>
      </c>
      <c r="F47" s="50">
        <v>556.37</v>
      </c>
      <c r="G47" s="50">
        <f t="shared" si="4"/>
        <v>8445.6965999999993</v>
      </c>
      <c r="H47" s="1" t="s">
        <v>12</v>
      </c>
    </row>
    <row r="48" spans="1:8" ht="32" x14ac:dyDescent="0.15">
      <c r="A48" s="70">
        <v>86895</v>
      </c>
      <c r="B48" s="70">
        <f t="shared" si="5"/>
        <v>38</v>
      </c>
      <c r="C48" s="71" t="s">
        <v>86</v>
      </c>
      <c r="D48" s="72" t="s">
        <v>11</v>
      </c>
      <c r="E48" s="52">
        <v>15.18</v>
      </c>
      <c r="F48" s="50">
        <v>273.61</v>
      </c>
      <c r="G48" s="50">
        <f t="shared" si="4"/>
        <v>4153.3998000000001</v>
      </c>
      <c r="H48" s="1" t="s">
        <v>12</v>
      </c>
    </row>
    <row r="49" spans="1:8" ht="32" x14ac:dyDescent="0.15">
      <c r="A49" s="70">
        <v>86957</v>
      </c>
      <c r="B49" s="70">
        <f t="shared" si="5"/>
        <v>39</v>
      </c>
      <c r="C49" s="71" t="s">
        <v>87</v>
      </c>
      <c r="D49" s="72" t="s">
        <v>35</v>
      </c>
      <c r="E49" s="52">
        <v>120</v>
      </c>
      <c r="F49" s="50">
        <v>18.440000000000001</v>
      </c>
      <c r="G49" s="50">
        <f t="shared" si="4"/>
        <v>2212.8000000000002</v>
      </c>
      <c r="H49" s="1" t="s">
        <v>12</v>
      </c>
    </row>
    <row r="50" spans="1:8" ht="15.75" customHeight="1" x14ac:dyDescent="0.15">
      <c r="A50" s="110" t="s">
        <v>88</v>
      </c>
      <c r="B50" s="110"/>
      <c r="C50" s="110"/>
      <c r="D50" s="110"/>
      <c r="E50" s="110"/>
      <c r="F50" s="110"/>
      <c r="G50" s="77">
        <f>SUM(G44:G49)</f>
        <v>33750.0311</v>
      </c>
      <c r="H50"/>
    </row>
    <row r="51" spans="1:8" ht="16" customHeight="1" x14ac:dyDescent="0.15">
      <c r="A51" s="105" t="s">
        <v>89</v>
      </c>
      <c r="B51" s="105"/>
      <c r="C51" s="105"/>
      <c r="D51" s="105"/>
      <c r="E51" s="105"/>
      <c r="F51" s="105"/>
      <c r="G51" s="105"/>
      <c r="H51"/>
    </row>
    <row r="52" spans="1:8" ht="16" x14ac:dyDescent="0.15">
      <c r="A52" s="70">
        <v>72278</v>
      </c>
      <c r="B52" s="70">
        <v>40</v>
      </c>
      <c r="C52" s="75" t="s">
        <v>106</v>
      </c>
      <c r="D52" s="70" t="s">
        <v>7</v>
      </c>
      <c r="E52" s="56">
        <v>215</v>
      </c>
      <c r="F52" s="56">
        <v>84.58</v>
      </c>
      <c r="G52" s="50">
        <f t="shared" ref="G52:G115" si="6">E52*F52</f>
        <v>18184.7</v>
      </c>
      <c r="H52"/>
    </row>
    <row r="53" spans="1:8" ht="32" x14ac:dyDescent="0.15">
      <c r="A53" s="70" t="s">
        <v>90</v>
      </c>
      <c r="B53" s="70">
        <v>41</v>
      </c>
      <c r="C53" s="75" t="s">
        <v>91</v>
      </c>
      <c r="D53" s="70" t="s">
        <v>7</v>
      </c>
      <c r="E53" s="56">
        <v>15</v>
      </c>
      <c r="F53" s="56">
        <v>44.16</v>
      </c>
      <c r="G53" s="50">
        <f t="shared" si="6"/>
        <v>662.4</v>
      </c>
      <c r="H53"/>
    </row>
    <row r="54" spans="1:8" ht="32" x14ac:dyDescent="0.15">
      <c r="A54" s="70" t="s">
        <v>92</v>
      </c>
      <c r="B54" s="70">
        <v>42</v>
      </c>
      <c r="C54" s="75" t="s">
        <v>93</v>
      </c>
      <c r="D54" s="70" t="s">
        <v>7</v>
      </c>
      <c r="E54" s="56">
        <v>15</v>
      </c>
      <c r="F54" s="56">
        <v>50.53</v>
      </c>
      <c r="G54" s="50">
        <f t="shared" si="6"/>
        <v>757.95</v>
      </c>
      <c r="H54"/>
    </row>
    <row r="55" spans="1:8" ht="32" x14ac:dyDescent="0.15">
      <c r="A55" s="70" t="s">
        <v>94</v>
      </c>
      <c r="B55" s="70">
        <v>43</v>
      </c>
      <c r="C55" s="75" t="s">
        <v>95</v>
      </c>
      <c r="D55" s="70" t="s">
        <v>7</v>
      </c>
      <c r="E55" s="56">
        <v>15</v>
      </c>
      <c r="F55" s="56">
        <v>58.35</v>
      </c>
      <c r="G55" s="50">
        <f t="shared" si="6"/>
        <v>875.25</v>
      </c>
      <c r="H55"/>
    </row>
    <row r="56" spans="1:8" ht="64" x14ac:dyDescent="0.15">
      <c r="A56" s="70" t="s">
        <v>96</v>
      </c>
      <c r="B56" s="70">
        <v>44</v>
      </c>
      <c r="C56" s="75" t="s">
        <v>97</v>
      </c>
      <c r="D56" s="70" t="s">
        <v>7</v>
      </c>
      <c r="E56" s="56">
        <v>7</v>
      </c>
      <c r="F56" s="56">
        <v>129.02000000000001</v>
      </c>
      <c r="G56" s="50">
        <f t="shared" si="6"/>
        <v>903.1400000000001</v>
      </c>
      <c r="H56"/>
    </row>
    <row r="57" spans="1:8" ht="16" x14ac:dyDescent="0.15">
      <c r="A57" s="70" t="s">
        <v>98</v>
      </c>
      <c r="B57" s="70">
        <v>45</v>
      </c>
      <c r="C57" s="75" t="s">
        <v>99</v>
      </c>
      <c r="D57" s="70" t="s">
        <v>7</v>
      </c>
      <c r="E57" s="56">
        <v>15</v>
      </c>
      <c r="F57" s="56">
        <v>282.77999999999997</v>
      </c>
      <c r="G57" s="50">
        <f t="shared" si="6"/>
        <v>4241.7</v>
      </c>
      <c r="H57"/>
    </row>
    <row r="58" spans="1:8" ht="32" x14ac:dyDescent="0.15">
      <c r="A58" s="70">
        <v>83399</v>
      </c>
      <c r="B58" s="70">
        <v>46</v>
      </c>
      <c r="C58" s="75" t="s">
        <v>100</v>
      </c>
      <c r="D58" s="70" t="s">
        <v>7</v>
      </c>
      <c r="E58" s="56">
        <v>25</v>
      </c>
      <c r="F58" s="56">
        <v>30.42</v>
      </c>
      <c r="G58" s="50">
        <f t="shared" si="6"/>
        <v>760.5</v>
      </c>
      <c r="H58"/>
    </row>
    <row r="59" spans="1:8" ht="48" x14ac:dyDescent="0.15">
      <c r="A59" s="70">
        <v>83400</v>
      </c>
      <c r="B59" s="70">
        <v>47</v>
      </c>
      <c r="C59" s="75" t="s">
        <v>101</v>
      </c>
      <c r="D59" s="70" t="s">
        <v>7</v>
      </c>
      <c r="E59" s="56">
        <v>7</v>
      </c>
      <c r="F59" s="56">
        <v>87.5</v>
      </c>
      <c r="G59" s="50">
        <f t="shared" si="6"/>
        <v>612.5</v>
      </c>
      <c r="H59"/>
    </row>
    <row r="60" spans="1:8" ht="32" x14ac:dyDescent="0.15">
      <c r="A60" s="70">
        <v>83478</v>
      </c>
      <c r="B60" s="70">
        <v>48</v>
      </c>
      <c r="C60" s="75" t="s">
        <v>102</v>
      </c>
      <c r="D60" s="70" t="s">
        <v>7</v>
      </c>
      <c r="E60" s="56">
        <v>7</v>
      </c>
      <c r="F60" s="56">
        <v>285.25</v>
      </c>
      <c r="G60" s="50">
        <f t="shared" si="6"/>
        <v>1996.75</v>
      </c>
      <c r="H60"/>
    </row>
    <row r="61" spans="1:8" ht="32" x14ac:dyDescent="0.15">
      <c r="A61" s="70">
        <v>83479</v>
      </c>
      <c r="B61" s="70">
        <v>49</v>
      </c>
      <c r="C61" s="75" t="s">
        <v>103</v>
      </c>
      <c r="D61" s="70" t="s">
        <v>7</v>
      </c>
      <c r="E61" s="56">
        <v>7</v>
      </c>
      <c r="F61" s="56">
        <v>113.08</v>
      </c>
      <c r="G61" s="50">
        <f t="shared" si="6"/>
        <v>791.56</v>
      </c>
      <c r="H61"/>
    </row>
    <row r="62" spans="1:8" ht="16" x14ac:dyDescent="0.15">
      <c r="A62" s="70">
        <v>83480</v>
      </c>
      <c r="B62" s="70">
        <v>50</v>
      </c>
      <c r="C62" s="75" t="s">
        <v>104</v>
      </c>
      <c r="D62" s="70" t="s">
        <v>7</v>
      </c>
      <c r="E62" s="56">
        <v>7</v>
      </c>
      <c r="F62" s="56">
        <v>87.01</v>
      </c>
      <c r="G62" s="50">
        <f t="shared" si="6"/>
        <v>609.07000000000005</v>
      </c>
      <c r="H62"/>
    </row>
    <row r="63" spans="1:8" ht="16" x14ac:dyDescent="0.15">
      <c r="A63" s="70">
        <v>83481</v>
      </c>
      <c r="B63" s="70">
        <v>51</v>
      </c>
      <c r="C63" s="75" t="s">
        <v>105</v>
      </c>
      <c r="D63" s="70" t="s">
        <v>7</v>
      </c>
      <c r="E63" s="56">
        <v>7</v>
      </c>
      <c r="F63" s="56">
        <v>99.1</v>
      </c>
      <c r="G63" s="50">
        <f t="shared" si="6"/>
        <v>693.69999999999993</v>
      </c>
      <c r="H63"/>
    </row>
    <row r="64" spans="1:8" ht="32" x14ac:dyDescent="0.15">
      <c r="A64" s="70">
        <v>83391</v>
      </c>
      <c r="B64" s="70">
        <v>52</v>
      </c>
      <c r="C64" s="75" t="s">
        <v>107</v>
      </c>
      <c r="D64" s="70" t="s">
        <v>7</v>
      </c>
      <c r="E64" s="56">
        <v>285</v>
      </c>
      <c r="F64" s="56">
        <v>29.45</v>
      </c>
      <c r="G64" s="50">
        <f t="shared" si="6"/>
        <v>8393.25</v>
      </c>
      <c r="H64"/>
    </row>
    <row r="65" spans="1:8" ht="32" x14ac:dyDescent="0.15">
      <c r="A65" s="70">
        <v>83393</v>
      </c>
      <c r="B65" s="70">
        <v>53</v>
      </c>
      <c r="C65" s="75" t="s">
        <v>108</v>
      </c>
      <c r="D65" s="70" t="s">
        <v>7</v>
      </c>
      <c r="E65" s="56">
        <v>285</v>
      </c>
      <c r="F65" s="56">
        <v>27.71</v>
      </c>
      <c r="G65" s="50">
        <f t="shared" si="6"/>
        <v>7897.35</v>
      </c>
      <c r="H65"/>
    </row>
    <row r="66" spans="1:8" ht="32" x14ac:dyDescent="0.15">
      <c r="A66" s="70" t="s">
        <v>109</v>
      </c>
      <c r="B66" s="70">
        <v>54</v>
      </c>
      <c r="C66" s="75" t="s">
        <v>110</v>
      </c>
      <c r="D66" s="70" t="s">
        <v>7</v>
      </c>
      <c r="E66" s="56">
        <v>4</v>
      </c>
      <c r="F66" s="56">
        <v>1126.97</v>
      </c>
      <c r="G66" s="50">
        <f t="shared" si="6"/>
        <v>4507.88</v>
      </c>
      <c r="H66"/>
    </row>
    <row r="67" spans="1:8" ht="32" x14ac:dyDescent="0.15">
      <c r="A67" s="70" t="s">
        <v>111</v>
      </c>
      <c r="B67" s="70">
        <v>55</v>
      </c>
      <c r="C67" s="75" t="s">
        <v>112</v>
      </c>
      <c r="D67" s="70" t="s">
        <v>7</v>
      </c>
      <c r="E67" s="56">
        <v>4</v>
      </c>
      <c r="F67" s="56">
        <v>1161.77</v>
      </c>
      <c r="G67" s="50">
        <f t="shared" si="6"/>
        <v>4647.08</v>
      </c>
      <c r="H67"/>
    </row>
    <row r="68" spans="1:8" ht="32" x14ac:dyDescent="0.15">
      <c r="A68" s="70" t="s">
        <v>113</v>
      </c>
      <c r="B68" s="70">
        <v>56</v>
      </c>
      <c r="C68" s="75" t="s">
        <v>114</v>
      </c>
      <c r="D68" s="70" t="s">
        <v>7</v>
      </c>
      <c r="E68" s="56">
        <v>4</v>
      </c>
      <c r="F68" s="56">
        <v>662.88</v>
      </c>
      <c r="G68" s="50">
        <f t="shared" si="6"/>
        <v>2651.52</v>
      </c>
      <c r="H68"/>
    </row>
    <row r="69" spans="1:8" ht="32" x14ac:dyDescent="0.15">
      <c r="A69" s="70" t="s">
        <v>115</v>
      </c>
      <c r="B69" s="70">
        <v>57</v>
      </c>
      <c r="C69" s="75" t="s">
        <v>116</v>
      </c>
      <c r="D69" s="70" t="s">
        <v>7</v>
      </c>
      <c r="E69" s="56">
        <v>2</v>
      </c>
      <c r="F69" s="56">
        <v>8345.5499999999993</v>
      </c>
      <c r="G69" s="50">
        <f t="shared" si="6"/>
        <v>16691.099999999999</v>
      </c>
      <c r="H69"/>
    </row>
    <row r="70" spans="1:8" ht="32" x14ac:dyDescent="0.15">
      <c r="A70" s="70" t="s">
        <v>117</v>
      </c>
      <c r="B70" s="70">
        <v>58</v>
      </c>
      <c r="C70" s="75" t="s">
        <v>118</v>
      </c>
      <c r="D70" s="70" t="s">
        <v>7</v>
      </c>
      <c r="E70" s="56">
        <v>2</v>
      </c>
      <c r="F70" s="56">
        <v>10521.11</v>
      </c>
      <c r="G70" s="50">
        <f t="shared" si="6"/>
        <v>21042.22</v>
      </c>
      <c r="H70"/>
    </row>
    <row r="71" spans="1:8" ht="48" x14ac:dyDescent="0.15">
      <c r="A71" s="70" t="s">
        <v>119</v>
      </c>
      <c r="B71" s="70">
        <v>59</v>
      </c>
      <c r="C71" s="75" t="s">
        <v>120</v>
      </c>
      <c r="D71" s="70" t="s">
        <v>7</v>
      </c>
      <c r="E71" s="56">
        <v>7</v>
      </c>
      <c r="F71" s="56">
        <v>332.42</v>
      </c>
      <c r="G71" s="50">
        <f t="shared" si="6"/>
        <v>2326.94</v>
      </c>
      <c r="H71"/>
    </row>
    <row r="72" spans="1:8" ht="32" x14ac:dyDescent="0.15">
      <c r="A72" s="70" t="s">
        <v>121</v>
      </c>
      <c r="B72" s="70">
        <v>60</v>
      </c>
      <c r="C72" s="75" t="s">
        <v>122</v>
      </c>
      <c r="D72" s="70" t="s">
        <v>7</v>
      </c>
      <c r="E72" s="56">
        <v>7</v>
      </c>
      <c r="F72" s="56">
        <v>25.47</v>
      </c>
      <c r="G72" s="50">
        <f t="shared" si="6"/>
        <v>178.29</v>
      </c>
      <c r="H72"/>
    </row>
    <row r="73" spans="1:8" ht="32" x14ac:dyDescent="0.15">
      <c r="A73" s="70" t="s">
        <v>123</v>
      </c>
      <c r="B73" s="70">
        <v>61</v>
      </c>
      <c r="C73" s="75" t="s">
        <v>124</v>
      </c>
      <c r="D73" s="70" t="s">
        <v>7</v>
      </c>
      <c r="E73" s="56">
        <v>7</v>
      </c>
      <c r="F73" s="56">
        <v>78.569999999999993</v>
      </c>
      <c r="G73" s="50">
        <f t="shared" si="6"/>
        <v>549.99</v>
      </c>
      <c r="H73"/>
    </row>
    <row r="74" spans="1:8" ht="32" x14ac:dyDescent="0.15">
      <c r="A74" s="70" t="s">
        <v>125</v>
      </c>
      <c r="B74" s="70">
        <v>62</v>
      </c>
      <c r="C74" s="75" t="s">
        <v>126</v>
      </c>
      <c r="D74" s="70" t="s">
        <v>7</v>
      </c>
      <c r="E74" s="56">
        <v>15</v>
      </c>
      <c r="F74" s="56">
        <v>9.68</v>
      </c>
      <c r="G74" s="50">
        <f t="shared" si="6"/>
        <v>145.19999999999999</v>
      </c>
      <c r="H74"/>
    </row>
    <row r="75" spans="1:8" ht="32" x14ac:dyDescent="0.15">
      <c r="A75" s="70" t="s">
        <v>127</v>
      </c>
      <c r="B75" s="70">
        <v>63</v>
      </c>
      <c r="C75" s="75" t="s">
        <v>128</v>
      </c>
      <c r="D75" s="70" t="s">
        <v>7</v>
      </c>
      <c r="E75" s="56">
        <v>15</v>
      </c>
      <c r="F75" s="56">
        <v>9.56</v>
      </c>
      <c r="G75" s="50">
        <f t="shared" si="6"/>
        <v>143.4</v>
      </c>
      <c r="H75"/>
    </row>
    <row r="76" spans="1:8" ht="32" x14ac:dyDescent="0.15">
      <c r="A76" s="70" t="s">
        <v>129</v>
      </c>
      <c r="B76" s="70">
        <v>64</v>
      </c>
      <c r="C76" s="75" t="s">
        <v>130</v>
      </c>
      <c r="D76" s="70" t="s">
        <v>7</v>
      </c>
      <c r="E76" s="56">
        <v>15</v>
      </c>
      <c r="F76" s="56">
        <v>6.79</v>
      </c>
      <c r="G76" s="50">
        <f t="shared" si="6"/>
        <v>101.85</v>
      </c>
      <c r="H76"/>
    </row>
    <row r="77" spans="1:8" ht="32" x14ac:dyDescent="0.15">
      <c r="A77" s="70">
        <v>88545</v>
      </c>
      <c r="B77" s="70">
        <v>65</v>
      </c>
      <c r="C77" s="75" t="s">
        <v>131</v>
      </c>
      <c r="D77" s="70" t="s">
        <v>7</v>
      </c>
      <c r="E77" s="56">
        <v>15</v>
      </c>
      <c r="F77" s="56">
        <v>159.69999999999999</v>
      </c>
      <c r="G77" s="50">
        <f t="shared" si="6"/>
        <v>2395.5</v>
      </c>
      <c r="H77"/>
    </row>
    <row r="78" spans="1:8" ht="32" x14ac:dyDescent="0.15">
      <c r="A78" s="70" t="s">
        <v>132</v>
      </c>
      <c r="B78" s="70">
        <v>66</v>
      </c>
      <c r="C78" s="75" t="s">
        <v>133</v>
      </c>
      <c r="D78" s="70" t="s">
        <v>7</v>
      </c>
      <c r="E78" s="56">
        <v>24</v>
      </c>
      <c r="F78" s="56">
        <v>32.130000000000003</v>
      </c>
      <c r="G78" s="50">
        <f t="shared" si="6"/>
        <v>771.12000000000012</v>
      </c>
      <c r="H78"/>
    </row>
    <row r="79" spans="1:8" ht="32" x14ac:dyDescent="0.15">
      <c r="A79" s="70" t="s">
        <v>134</v>
      </c>
      <c r="B79" s="70">
        <v>67</v>
      </c>
      <c r="C79" s="75" t="s">
        <v>135</v>
      </c>
      <c r="D79" s="70" t="s">
        <v>7</v>
      </c>
      <c r="E79" s="56">
        <v>24</v>
      </c>
      <c r="F79" s="56">
        <v>50.72</v>
      </c>
      <c r="G79" s="50">
        <f t="shared" si="6"/>
        <v>1217.28</v>
      </c>
      <c r="H79"/>
    </row>
    <row r="80" spans="1:8" ht="32" x14ac:dyDescent="0.15">
      <c r="A80" s="70" t="s">
        <v>136</v>
      </c>
      <c r="B80" s="70">
        <v>68</v>
      </c>
      <c r="C80" s="75" t="s">
        <v>137</v>
      </c>
      <c r="D80" s="70" t="s">
        <v>7</v>
      </c>
      <c r="E80" s="56">
        <v>24</v>
      </c>
      <c r="F80" s="56">
        <v>154.79</v>
      </c>
      <c r="G80" s="50">
        <f t="shared" si="6"/>
        <v>3714.96</v>
      </c>
      <c r="H80"/>
    </row>
    <row r="81" spans="1:8" ht="32" x14ac:dyDescent="0.15">
      <c r="A81" s="70">
        <v>72271</v>
      </c>
      <c r="B81" s="70">
        <v>69</v>
      </c>
      <c r="C81" s="75" t="s">
        <v>138</v>
      </c>
      <c r="D81" s="70" t="s">
        <v>7</v>
      </c>
      <c r="E81" s="56">
        <v>24</v>
      </c>
      <c r="F81" s="56">
        <v>12.51</v>
      </c>
      <c r="G81" s="50">
        <f t="shared" si="6"/>
        <v>300.24</v>
      </c>
      <c r="H81"/>
    </row>
    <row r="82" spans="1:8" ht="32" x14ac:dyDescent="0.15">
      <c r="A82" s="70">
        <v>72272</v>
      </c>
      <c r="B82" s="70">
        <v>70</v>
      </c>
      <c r="C82" s="75" t="s">
        <v>139</v>
      </c>
      <c r="D82" s="70" t="s">
        <v>7</v>
      </c>
      <c r="E82" s="56">
        <v>24</v>
      </c>
      <c r="F82" s="56">
        <v>14.57</v>
      </c>
      <c r="G82" s="50">
        <f t="shared" si="6"/>
        <v>349.68</v>
      </c>
      <c r="H82"/>
    </row>
    <row r="83" spans="1:8" ht="32" x14ac:dyDescent="0.15">
      <c r="A83" s="70">
        <v>83377</v>
      </c>
      <c r="B83" s="70">
        <v>71</v>
      </c>
      <c r="C83" s="75" t="s">
        <v>140</v>
      </c>
      <c r="D83" s="70" t="s">
        <v>7</v>
      </c>
      <c r="E83" s="56">
        <v>24</v>
      </c>
      <c r="F83" s="56">
        <v>14.94</v>
      </c>
      <c r="G83" s="50">
        <f t="shared" si="6"/>
        <v>358.56</v>
      </c>
      <c r="H83"/>
    </row>
    <row r="84" spans="1:8" ht="32" x14ac:dyDescent="0.15">
      <c r="A84" s="70" t="s">
        <v>141</v>
      </c>
      <c r="B84" s="70">
        <v>72</v>
      </c>
      <c r="C84" s="75" t="s">
        <v>142</v>
      </c>
      <c r="D84" s="70" t="s">
        <v>7</v>
      </c>
      <c r="E84" s="56">
        <v>7</v>
      </c>
      <c r="F84" s="56">
        <v>76.34</v>
      </c>
      <c r="G84" s="50">
        <f t="shared" si="6"/>
        <v>534.38</v>
      </c>
      <c r="H84"/>
    </row>
    <row r="85" spans="1:8" ht="32" x14ac:dyDescent="0.15">
      <c r="A85" s="70" t="s">
        <v>143</v>
      </c>
      <c r="B85" s="70">
        <v>73</v>
      </c>
      <c r="C85" s="75" t="s">
        <v>144</v>
      </c>
      <c r="D85" s="70" t="s">
        <v>7</v>
      </c>
      <c r="E85" s="56">
        <v>7</v>
      </c>
      <c r="F85" s="56">
        <v>102.61</v>
      </c>
      <c r="G85" s="50">
        <f t="shared" si="6"/>
        <v>718.27</v>
      </c>
      <c r="H85"/>
    </row>
    <row r="86" spans="1:8" ht="32" x14ac:dyDescent="0.15">
      <c r="A86" s="70" t="s">
        <v>145</v>
      </c>
      <c r="B86" s="70">
        <v>74</v>
      </c>
      <c r="C86" s="75" t="s">
        <v>146</v>
      </c>
      <c r="D86" s="70" t="s">
        <v>7</v>
      </c>
      <c r="E86" s="56">
        <v>3</v>
      </c>
      <c r="F86" s="56">
        <v>295.16000000000003</v>
      </c>
      <c r="G86" s="50">
        <f t="shared" si="6"/>
        <v>885.48</v>
      </c>
      <c r="H86"/>
    </row>
    <row r="87" spans="1:8" ht="32" x14ac:dyDescent="0.15">
      <c r="A87" s="70" t="s">
        <v>147</v>
      </c>
      <c r="B87" s="70">
        <v>75</v>
      </c>
      <c r="C87" s="75" t="s">
        <v>148</v>
      </c>
      <c r="D87" s="70" t="s">
        <v>7</v>
      </c>
      <c r="E87" s="56">
        <v>3</v>
      </c>
      <c r="F87" s="56">
        <v>766.79</v>
      </c>
      <c r="G87" s="50">
        <f t="shared" si="6"/>
        <v>2300.37</v>
      </c>
      <c r="H87"/>
    </row>
    <row r="88" spans="1:8" ht="32" x14ac:dyDescent="0.15">
      <c r="A88" s="70" t="s">
        <v>149</v>
      </c>
      <c r="B88" s="70">
        <v>76</v>
      </c>
      <c r="C88" s="75" t="s">
        <v>150</v>
      </c>
      <c r="D88" s="70" t="s">
        <v>7</v>
      </c>
      <c r="E88" s="56">
        <v>2</v>
      </c>
      <c r="F88" s="56">
        <v>1048.76</v>
      </c>
      <c r="G88" s="50">
        <f t="shared" si="6"/>
        <v>2097.52</v>
      </c>
      <c r="H88"/>
    </row>
    <row r="89" spans="1:8" ht="32" x14ac:dyDescent="0.15">
      <c r="A89" s="70" t="s">
        <v>151</v>
      </c>
      <c r="B89" s="70">
        <v>77</v>
      </c>
      <c r="C89" s="75" t="s">
        <v>152</v>
      </c>
      <c r="D89" s="70" t="s">
        <v>7</v>
      </c>
      <c r="E89" s="56">
        <v>2</v>
      </c>
      <c r="F89" s="56">
        <v>1719.48</v>
      </c>
      <c r="G89" s="50">
        <f t="shared" si="6"/>
        <v>3438.96</v>
      </c>
      <c r="H89"/>
    </row>
    <row r="90" spans="1:8" ht="32" x14ac:dyDescent="0.15">
      <c r="A90" s="70" t="s">
        <v>153</v>
      </c>
      <c r="B90" s="70">
        <v>78</v>
      </c>
      <c r="C90" s="75" t="s">
        <v>154</v>
      </c>
      <c r="D90" s="70" t="s">
        <v>7</v>
      </c>
      <c r="E90" s="56">
        <v>6</v>
      </c>
      <c r="F90" s="56">
        <v>462.76</v>
      </c>
      <c r="G90" s="50">
        <f t="shared" si="6"/>
        <v>2776.56</v>
      </c>
      <c r="H90"/>
    </row>
    <row r="91" spans="1:8" ht="32" x14ac:dyDescent="0.15">
      <c r="A91" s="70" t="s">
        <v>155</v>
      </c>
      <c r="B91" s="70">
        <v>79</v>
      </c>
      <c r="C91" s="75" t="s">
        <v>156</v>
      </c>
      <c r="D91" s="70" t="s">
        <v>7</v>
      </c>
      <c r="E91" s="56">
        <v>24</v>
      </c>
      <c r="F91" s="56">
        <v>11.69</v>
      </c>
      <c r="G91" s="50">
        <f t="shared" si="6"/>
        <v>280.56</v>
      </c>
      <c r="H91"/>
    </row>
    <row r="92" spans="1:8" ht="32" x14ac:dyDescent="0.15">
      <c r="A92" s="70" t="s">
        <v>157</v>
      </c>
      <c r="B92" s="70">
        <v>80</v>
      </c>
      <c r="C92" s="75" t="s">
        <v>158</v>
      </c>
      <c r="D92" s="70" t="s">
        <v>7</v>
      </c>
      <c r="E92" s="56">
        <v>24</v>
      </c>
      <c r="F92" s="56">
        <v>18.170000000000002</v>
      </c>
      <c r="G92" s="50">
        <f t="shared" si="6"/>
        <v>436.08000000000004</v>
      </c>
      <c r="H92"/>
    </row>
    <row r="93" spans="1:8" ht="48" x14ac:dyDescent="0.15">
      <c r="A93" s="70">
        <v>83463</v>
      </c>
      <c r="B93" s="70">
        <v>81</v>
      </c>
      <c r="C93" s="75" t="s">
        <v>159</v>
      </c>
      <c r="D93" s="70" t="s">
        <v>7</v>
      </c>
      <c r="E93" s="56">
        <v>2</v>
      </c>
      <c r="F93" s="56">
        <v>253.31</v>
      </c>
      <c r="G93" s="50">
        <f t="shared" si="6"/>
        <v>506.62</v>
      </c>
      <c r="H93"/>
    </row>
    <row r="94" spans="1:8" ht="48" x14ac:dyDescent="0.15">
      <c r="A94" s="70" t="s">
        <v>160</v>
      </c>
      <c r="B94" s="70">
        <v>82</v>
      </c>
      <c r="C94" s="75" t="s">
        <v>161</v>
      </c>
      <c r="D94" s="70" t="s">
        <v>7</v>
      </c>
      <c r="E94" s="56">
        <v>2</v>
      </c>
      <c r="F94" s="56">
        <v>344.97</v>
      </c>
      <c r="G94" s="50">
        <f t="shared" si="6"/>
        <v>689.94</v>
      </c>
      <c r="H94"/>
    </row>
    <row r="95" spans="1:8" ht="48" x14ac:dyDescent="0.15">
      <c r="A95" s="70" t="s">
        <v>162</v>
      </c>
      <c r="B95" s="70">
        <v>83</v>
      </c>
      <c r="C95" s="75" t="s">
        <v>163</v>
      </c>
      <c r="D95" s="70" t="s">
        <v>7</v>
      </c>
      <c r="E95" s="56">
        <v>2</v>
      </c>
      <c r="F95" s="56">
        <v>400.12</v>
      </c>
      <c r="G95" s="50">
        <f t="shared" si="6"/>
        <v>800.24</v>
      </c>
      <c r="H95"/>
    </row>
    <row r="96" spans="1:8" ht="48" x14ac:dyDescent="0.15">
      <c r="A96" s="70" t="s">
        <v>164</v>
      </c>
      <c r="B96" s="70">
        <v>84</v>
      </c>
      <c r="C96" s="75" t="s">
        <v>165</v>
      </c>
      <c r="D96" s="70" t="s">
        <v>7</v>
      </c>
      <c r="E96" s="56">
        <v>2</v>
      </c>
      <c r="F96" s="56">
        <v>782.68</v>
      </c>
      <c r="G96" s="50">
        <f t="shared" si="6"/>
        <v>1565.36</v>
      </c>
      <c r="H96"/>
    </row>
    <row r="97" spans="1:8" ht="16" x14ac:dyDescent="0.15">
      <c r="A97" s="78">
        <v>72339</v>
      </c>
      <c r="B97" s="70">
        <v>85</v>
      </c>
      <c r="C97" s="79" t="s">
        <v>166</v>
      </c>
      <c r="D97" s="78" t="s">
        <v>7</v>
      </c>
      <c r="E97" s="80">
        <v>54</v>
      </c>
      <c r="F97" s="57">
        <v>47.25</v>
      </c>
      <c r="G97" s="81">
        <f t="shared" si="6"/>
        <v>2551.5</v>
      </c>
      <c r="H97"/>
    </row>
    <row r="98" spans="1:8" ht="32" x14ac:dyDescent="0.15">
      <c r="A98" s="70">
        <v>83403</v>
      </c>
      <c r="B98" s="70">
        <v>86</v>
      </c>
      <c r="C98" s="75" t="s">
        <v>167</v>
      </c>
      <c r="D98" s="70" t="s">
        <v>7</v>
      </c>
      <c r="E98" s="56">
        <v>24</v>
      </c>
      <c r="F98" s="56">
        <v>14.95</v>
      </c>
      <c r="G98" s="50">
        <f t="shared" si="6"/>
        <v>358.79999999999995</v>
      </c>
      <c r="H98"/>
    </row>
    <row r="99" spans="1:8" ht="32" x14ac:dyDescent="0.15">
      <c r="A99" s="70" t="s">
        <v>168</v>
      </c>
      <c r="B99" s="70">
        <v>87</v>
      </c>
      <c r="C99" s="75" t="s">
        <v>169</v>
      </c>
      <c r="D99" s="70" t="s">
        <v>13</v>
      </c>
      <c r="E99" s="56">
        <v>75.89</v>
      </c>
      <c r="F99" s="56">
        <v>1.46</v>
      </c>
      <c r="G99" s="50">
        <f t="shared" si="6"/>
        <v>110.79939999999999</v>
      </c>
      <c r="H99"/>
    </row>
    <row r="100" spans="1:8" ht="32" x14ac:dyDescent="0.15">
      <c r="A100" s="70">
        <v>83366</v>
      </c>
      <c r="B100" s="70">
        <v>88</v>
      </c>
      <c r="C100" s="75" t="s">
        <v>170</v>
      </c>
      <c r="D100" s="70" t="s">
        <v>7</v>
      </c>
      <c r="E100" s="56">
        <v>3</v>
      </c>
      <c r="F100" s="56">
        <v>50.61</v>
      </c>
      <c r="G100" s="50">
        <f t="shared" si="6"/>
        <v>151.82999999999998</v>
      </c>
      <c r="H100"/>
    </row>
    <row r="101" spans="1:8" ht="32" x14ac:dyDescent="0.15">
      <c r="A101" s="70">
        <v>83367</v>
      </c>
      <c r="B101" s="70">
        <v>89</v>
      </c>
      <c r="C101" s="75" t="s">
        <v>171</v>
      </c>
      <c r="D101" s="70" t="s">
        <v>7</v>
      </c>
      <c r="E101" s="56">
        <v>2</v>
      </c>
      <c r="F101" s="56">
        <v>360.41</v>
      </c>
      <c r="G101" s="50">
        <f t="shared" si="6"/>
        <v>720.82</v>
      </c>
      <c r="H101"/>
    </row>
    <row r="102" spans="1:8" ht="32" x14ac:dyDescent="0.15">
      <c r="A102" s="70">
        <v>83368</v>
      </c>
      <c r="B102" s="70">
        <v>90</v>
      </c>
      <c r="C102" s="75" t="s">
        <v>172</v>
      </c>
      <c r="D102" s="70" t="s">
        <v>7</v>
      </c>
      <c r="E102" s="56">
        <v>2</v>
      </c>
      <c r="F102" s="56">
        <v>985.02</v>
      </c>
      <c r="G102" s="50">
        <f t="shared" si="6"/>
        <v>1970.04</v>
      </c>
      <c r="H102"/>
    </row>
    <row r="103" spans="1:8" ht="48" x14ac:dyDescent="0.15">
      <c r="A103" s="70">
        <v>83369</v>
      </c>
      <c r="B103" s="70">
        <v>91</v>
      </c>
      <c r="C103" s="75" t="s">
        <v>173</v>
      </c>
      <c r="D103" s="70" t="s">
        <v>7</v>
      </c>
      <c r="E103" s="56">
        <v>2</v>
      </c>
      <c r="F103" s="56">
        <v>234.1</v>
      </c>
      <c r="G103" s="50">
        <f t="shared" si="6"/>
        <v>468.2</v>
      </c>
      <c r="H103"/>
    </row>
    <row r="104" spans="1:8" ht="48" x14ac:dyDescent="0.15">
      <c r="A104" s="70">
        <v>83370</v>
      </c>
      <c r="B104" s="70">
        <v>92</v>
      </c>
      <c r="C104" s="75" t="s">
        <v>174</v>
      </c>
      <c r="D104" s="70" t="s">
        <v>7</v>
      </c>
      <c r="E104" s="56">
        <v>2</v>
      </c>
      <c r="F104" s="56">
        <v>146.16</v>
      </c>
      <c r="G104" s="50">
        <f t="shared" si="6"/>
        <v>292.32</v>
      </c>
      <c r="H104"/>
    </row>
    <row r="105" spans="1:8" ht="48" x14ac:dyDescent="0.15">
      <c r="A105" s="70">
        <v>83371</v>
      </c>
      <c r="B105" s="70">
        <v>93</v>
      </c>
      <c r="C105" s="75" t="s">
        <v>175</v>
      </c>
      <c r="D105" s="70" t="s">
        <v>7</v>
      </c>
      <c r="E105" s="56">
        <v>2</v>
      </c>
      <c r="F105" s="56">
        <v>88.02</v>
      </c>
      <c r="G105" s="50">
        <f t="shared" si="6"/>
        <v>176.04</v>
      </c>
      <c r="H105"/>
    </row>
    <row r="106" spans="1:8" ht="32" x14ac:dyDescent="0.15">
      <c r="A106" s="91">
        <v>83366</v>
      </c>
      <c r="B106" s="91">
        <v>94</v>
      </c>
      <c r="C106" s="117" t="s">
        <v>419</v>
      </c>
      <c r="D106" s="91" t="s">
        <v>7</v>
      </c>
      <c r="E106" s="118">
        <v>82</v>
      </c>
      <c r="F106" s="118">
        <v>50.61</v>
      </c>
      <c r="G106" s="115">
        <f t="shared" si="6"/>
        <v>4150.0199999999995</v>
      </c>
      <c r="H106"/>
    </row>
    <row r="107" spans="1:8" ht="48" x14ac:dyDescent="0.15">
      <c r="A107" s="70">
        <v>84676</v>
      </c>
      <c r="B107" s="70">
        <v>95</v>
      </c>
      <c r="C107" s="75" t="s">
        <v>176</v>
      </c>
      <c r="D107" s="70" t="s">
        <v>7</v>
      </c>
      <c r="E107" s="56">
        <v>2</v>
      </c>
      <c r="F107" s="56">
        <v>332.56</v>
      </c>
      <c r="G107" s="50">
        <f t="shared" si="6"/>
        <v>665.12</v>
      </c>
      <c r="H107"/>
    </row>
    <row r="108" spans="1:8" ht="32" x14ac:dyDescent="0.15">
      <c r="A108" s="70">
        <v>84796</v>
      </c>
      <c r="B108" s="70">
        <v>96</v>
      </c>
      <c r="C108" s="75" t="s">
        <v>177</v>
      </c>
      <c r="D108" s="70" t="s">
        <v>7</v>
      </c>
      <c r="E108" s="56">
        <v>2</v>
      </c>
      <c r="F108" s="56">
        <v>501.16</v>
      </c>
      <c r="G108" s="50">
        <f t="shared" si="6"/>
        <v>1002.32</v>
      </c>
      <c r="H108"/>
    </row>
    <row r="109" spans="1:8" ht="32" x14ac:dyDescent="0.15">
      <c r="A109" s="70">
        <v>84798</v>
      </c>
      <c r="B109" s="70">
        <v>97</v>
      </c>
      <c r="C109" s="75" t="s">
        <v>178</v>
      </c>
      <c r="D109" s="70" t="s">
        <v>7</v>
      </c>
      <c r="E109" s="56">
        <v>2</v>
      </c>
      <c r="F109" s="56">
        <v>222.95</v>
      </c>
      <c r="G109" s="50">
        <f t="shared" si="6"/>
        <v>445.9</v>
      </c>
      <c r="H109"/>
    </row>
    <row r="110" spans="1:8" ht="16" x14ac:dyDescent="0.15">
      <c r="A110" s="70">
        <v>83486</v>
      </c>
      <c r="B110" s="70">
        <v>98</v>
      </c>
      <c r="C110" s="75" t="s">
        <v>179</v>
      </c>
      <c r="D110" s="70" t="s">
        <v>7</v>
      </c>
      <c r="E110" s="56">
        <v>1</v>
      </c>
      <c r="F110" s="56">
        <v>1203.3699999999999</v>
      </c>
      <c r="G110" s="50">
        <f t="shared" si="6"/>
        <v>1203.3699999999999</v>
      </c>
      <c r="H110"/>
    </row>
    <row r="111" spans="1:8" ht="16" x14ac:dyDescent="0.15">
      <c r="A111" s="91">
        <v>83645</v>
      </c>
      <c r="B111" s="91">
        <v>99</v>
      </c>
      <c r="C111" s="117" t="s">
        <v>180</v>
      </c>
      <c r="D111" s="91" t="s">
        <v>7</v>
      </c>
      <c r="E111" s="118">
        <v>1</v>
      </c>
      <c r="F111" s="118">
        <v>1686.61</v>
      </c>
      <c r="G111" s="115">
        <f t="shared" si="6"/>
        <v>1686.61</v>
      </c>
      <c r="H111"/>
    </row>
    <row r="112" spans="1:8" ht="16" x14ac:dyDescent="0.15">
      <c r="A112" s="70">
        <v>83646</v>
      </c>
      <c r="B112" s="70">
        <v>100</v>
      </c>
      <c r="C112" s="75" t="s">
        <v>181</v>
      </c>
      <c r="D112" s="70" t="s">
        <v>7</v>
      </c>
      <c r="E112" s="56">
        <v>1</v>
      </c>
      <c r="F112" s="56">
        <v>1959.57</v>
      </c>
      <c r="G112" s="50">
        <f t="shared" si="6"/>
        <v>1959.57</v>
      </c>
      <c r="H112"/>
    </row>
    <row r="113" spans="1:8" ht="16" x14ac:dyDescent="0.15">
      <c r="A113" s="70">
        <v>83647</v>
      </c>
      <c r="B113" s="70">
        <v>101</v>
      </c>
      <c r="C113" s="75" t="s">
        <v>182</v>
      </c>
      <c r="D113" s="70" t="s">
        <v>7</v>
      </c>
      <c r="E113" s="56">
        <v>1</v>
      </c>
      <c r="F113" s="56">
        <v>1278.1199999999999</v>
      </c>
      <c r="G113" s="50">
        <f t="shared" si="6"/>
        <v>1278.1199999999999</v>
      </c>
      <c r="H113"/>
    </row>
    <row r="114" spans="1:8" ht="32" x14ac:dyDescent="0.15">
      <c r="A114" s="70">
        <v>72341</v>
      </c>
      <c r="B114" s="70">
        <v>102</v>
      </c>
      <c r="C114" s="75" t="s">
        <v>183</v>
      </c>
      <c r="D114" s="70" t="s">
        <v>7</v>
      </c>
      <c r="E114" s="56">
        <v>3</v>
      </c>
      <c r="F114" s="56">
        <v>192.85</v>
      </c>
      <c r="G114" s="50">
        <f t="shared" si="6"/>
        <v>578.54999999999995</v>
      </c>
      <c r="H114"/>
    </row>
    <row r="115" spans="1:8" ht="32" x14ac:dyDescent="0.15">
      <c r="A115" s="70">
        <v>72343</v>
      </c>
      <c r="B115" s="70">
        <v>103</v>
      </c>
      <c r="C115" s="75" t="s">
        <v>184</v>
      </c>
      <c r="D115" s="70" t="s">
        <v>7</v>
      </c>
      <c r="E115" s="56">
        <v>3</v>
      </c>
      <c r="F115" s="56">
        <v>227.83</v>
      </c>
      <c r="G115" s="50">
        <f t="shared" si="6"/>
        <v>683.49</v>
      </c>
      <c r="H115"/>
    </row>
    <row r="116" spans="1:8" ht="32" x14ac:dyDescent="0.15">
      <c r="A116" s="70">
        <v>72344</v>
      </c>
      <c r="B116" s="70">
        <v>104</v>
      </c>
      <c r="C116" s="75" t="s">
        <v>185</v>
      </c>
      <c r="D116" s="70" t="s">
        <v>7</v>
      </c>
      <c r="E116" s="56">
        <v>3</v>
      </c>
      <c r="F116" s="56">
        <v>355.98</v>
      </c>
      <c r="G116" s="50">
        <f t="shared" ref="G116:G117" si="7">E116*F116</f>
        <v>1067.94</v>
      </c>
      <c r="H116"/>
    </row>
    <row r="117" spans="1:8" ht="32" x14ac:dyDescent="0.15">
      <c r="A117" s="70">
        <v>72345</v>
      </c>
      <c r="B117" s="70">
        <v>105</v>
      </c>
      <c r="C117" s="75" t="s">
        <v>186</v>
      </c>
      <c r="D117" s="70" t="s">
        <v>7</v>
      </c>
      <c r="E117" s="56">
        <v>2</v>
      </c>
      <c r="F117" s="56">
        <v>1012.78</v>
      </c>
      <c r="G117" s="50">
        <f t="shared" si="7"/>
        <v>2025.56</v>
      </c>
      <c r="H117"/>
    </row>
    <row r="118" spans="1:8" ht="15.75" customHeight="1" x14ac:dyDescent="0.15">
      <c r="A118" s="101" t="s">
        <v>373</v>
      </c>
      <c r="B118" s="101"/>
      <c r="C118" s="101"/>
      <c r="D118" s="101"/>
      <c r="E118" s="101"/>
      <c r="F118" s="101"/>
      <c r="G118" s="40">
        <f>SUM(G52:G117)</f>
        <v>150049.88939999999</v>
      </c>
      <c r="H118" s="111"/>
    </row>
    <row r="119" spans="1:8" ht="16" customHeight="1" x14ac:dyDescent="0.15">
      <c r="A119" s="105" t="s">
        <v>411</v>
      </c>
      <c r="B119" s="105"/>
      <c r="C119" s="105"/>
      <c r="D119" s="105"/>
      <c r="E119" s="105"/>
      <c r="F119" s="105"/>
      <c r="G119" s="105"/>
      <c r="H119" s="111"/>
    </row>
    <row r="120" spans="1:8" ht="64" x14ac:dyDescent="0.15">
      <c r="A120" s="70">
        <v>86943</v>
      </c>
      <c r="B120" s="70">
        <f>B117+1</f>
        <v>106</v>
      </c>
      <c r="C120" s="82" t="s">
        <v>187</v>
      </c>
      <c r="D120" s="72" t="s">
        <v>35</v>
      </c>
      <c r="E120" s="52">
        <v>15</v>
      </c>
      <c r="F120" s="50">
        <v>171.65</v>
      </c>
      <c r="G120" s="50">
        <f t="shared" ref="G120:G134" si="8">E120*F120</f>
        <v>2574.75</v>
      </c>
      <c r="H120" s="111"/>
    </row>
    <row r="121" spans="1:8" ht="32" x14ac:dyDescent="0.15">
      <c r="A121" s="70">
        <v>86878</v>
      </c>
      <c r="B121" s="70">
        <f>B120+1</f>
        <v>107</v>
      </c>
      <c r="C121" s="82" t="s">
        <v>188</v>
      </c>
      <c r="D121" s="72" t="s">
        <v>35</v>
      </c>
      <c r="E121" s="52">
        <v>54</v>
      </c>
      <c r="F121" s="58">
        <v>37.74</v>
      </c>
      <c r="G121" s="50">
        <f t="shared" si="8"/>
        <v>2037.96</v>
      </c>
      <c r="H121" s="111"/>
    </row>
    <row r="122" spans="1:8" ht="32" x14ac:dyDescent="0.15">
      <c r="A122" s="70">
        <v>86879</v>
      </c>
      <c r="B122" s="70">
        <f t="shared" ref="B122:B134" si="9">B121+1</f>
        <v>108</v>
      </c>
      <c r="C122" s="82" t="s">
        <v>189</v>
      </c>
      <c r="D122" s="72" t="s">
        <v>35</v>
      </c>
      <c r="E122" s="52">
        <v>105</v>
      </c>
      <c r="F122" s="58">
        <v>5.14</v>
      </c>
      <c r="G122" s="50">
        <f t="shared" si="8"/>
        <v>539.69999999999993</v>
      </c>
      <c r="H122" s="111"/>
    </row>
    <row r="123" spans="1:8" ht="48" x14ac:dyDescent="0.15">
      <c r="A123" s="70">
        <v>86931</v>
      </c>
      <c r="B123" s="70">
        <f t="shared" si="9"/>
        <v>109</v>
      </c>
      <c r="C123" s="82" t="s">
        <v>190</v>
      </c>
      <c r="D123" s="72" t="s">
        <v>35</v>
      </c>
      <c r="E123" s="52">
        <v>45</v>
      </c>
      <c r="F123" s="58">
        <v>357.16</v>
      </c>
      <c r="G123" s="50">
        <f t="shared" si="8"/>
        <v>16072.2</v>
      </c>
      <c r="H123" s="111"/>
    </row>
    <row r="124" spans="1:8" ht="48" x14ac:dyDescent="0.15">
      <c r="A124" s="70" t="s">
        <v>191</v>
      </c>
      <c r="B124" s="70">
        <f t="shared" si="9"/>
        <v>110</v>
      </c>
      <c r="C124" s="82" t="s">
        <v>192</v>
      </c>
      <c r="D124" s="72" t="s">
        <v>35</v>
      </c>
      <c r="E124" s="52">
        <v>15</v>
      </c>
      <c r="F124" s="58">
        <v>425.98</v>
      </c>
      <c r="G124" s="50">
        <f t="shared" si="8"/>
        <v>6389.7000000000007</v>
      </c>
      <c r="H124"/>
    </row>
    <row r="125" spans="1:8" ht="32" x14ac:dyDescent="0.15">
      <c r="A125" s="70">
        <v>88503</v>
      </c>
      <c r="B125" s="70">
        <f t="shared" si="9"/>
        <v>111</v>
      </c>
      <c r="C125" s="82" t="s">
        <v>369</v>
      </c>
      <c r="D125" s="72" t="s">
        <v>35</v>
      </c>
      <c r="E125" s="52">
        <v>2</v>
      </c>
      <c r="F125" s="58">
        <v>679.59</v>
      </c>
      <c r="G125" s="50">
        <f t="shared" si="8"/>
        <v>1359.18</v>
      </c>
      <c r="H125"/>
    </row>
    <row r="126" spans="1:8" ht="32" x14ac:dyDescent="0.15">
      <c r="A126" s="70">
        <v>88504</v>
      </c>
      <c r="B126" s="70">
        <f t="shared" si="9"/>
        <v>112</v>
      </c>
      <c r="C126" s="82" t="s">
        <v>370</v>
      </c>
      <c r="D126" s="72" t="s">
        <v>35</v>
      </c>
      <c r="E126" s="52">
        <v>2</v>
      </c>
      <c r="F126" s="58">
        <v>530.86</v>
      </c>
      <c r="G126" s="50">
        <f t="shared" si="8"/>
        <v>1061.72</v>
      </c>
      <c r="H126" s="1" t="s">
        <v>12</v>
      </c>
    </row>
    <row r="127" spans="1:8" ht="32" x14ac:dyDescent="0.15">
      <c r="A127" s="70">
        <v>89984</v>
      </c>
      <c r="B127" s="70">
        <f t="shared" si="9"/>
        <v>113</v>
      </c>
      <c r="C127" s="73" t="s">
        <v>193</v>
      </c>
      <c r="D127" s="70" t="s">
        <v>35</v>
      </c>
      <c r="E127" s="52">
        <v>81</v>
      </c>
      <c r="F127" s="59">
        <v>43.86</v>
      </c>
      <c r="G127" s="50">
        <f t="shared" si="8"/>
        <v>3552.66</v>
      </c>
      <c r="H127" s="1" t="s">
        <v>12</v>
      </c>
    </row>
    <row r="128" spans="1:8" ht="32" x14ac:dyDescent="0.15">
      <c r="A128" s="70" t="s">
        <v>195</v>
      </c>
      <c r="B128" s="70">
        <f t="shared" si="9"/>
        <v>114</v>
      </c>
      <c r="C128" s="71" t="s">
        <v>196</v>
      </c>
      <c r="D128" s="72" t="s">
        <v>35</v>
      </c>
      <c r="E128" s="52">
        <v>15</v>
      </c>
      <c r="F128" s="58">
        <v>200.65</v>
      </c>
      <c r="G128" s="50">
        <f t="shared" si="8"/>
        <v>3009.75</v>
      </c>
      <c r="H128" s="1" t="s">
        <v>12</v>
      </c>
    </row>
    <row r="129" spans="1:8" ht="32" x14ac:dyDescent="0.15">
      <c r="A129" s="70">
        <v>86935</v>
      </c>
      <c r="B129" s="70">
        <f t="shared" si="9"/>
        <v>115</v>
      </c>
      <c r="C129" s="71" t="s">
        <v>196</v>
      </c>
      <c r="D129" s="72" t="s">
        <v>35</v>
      </c>
      <c r="E129" s="52">
        <v>7</v>
      </c>
      <c r="F129" s="58">
        <v>168.43</v>
      </c>
      <c r="G129" s="50">
        <f t="shared" si="8"/>
        <v>1179.01</v>
      </c>
      <c r="H129" s="1" t="s">
        <v>12</v>
      </c>
    </row>
    <row r="130" spans="1:8" ht="48" x14ac:dyDescent="0.15">
      <c r="A130" s="70">
        <v>86937</v>
      </c>
      <c r="B130" s="70">
        <f t="shared" si="9"/>
        <v>116</v>
      </c>
      <c r="C130" s="71" t="s">
        <v>197</v>
      </c>
      <c r="D130" s="72" t="s">
        <v>35</v>
      </c>
      <c r="E130" s="52">
        <v>14</v>
      </c>
      <c r="F130" s="58">
        <v>142.25</v>
      </c>
      <c r="G130" s="50">
        <f t="shared" si="8"/>
        <v>1991.5</v>
      </c>
      <c r="H130" s="1" t="s">
        <v>12</v>
      </c>
    </row>
    <row r="131" spans="1:8" ht="32" x14ac:dyDescent="0.15">
      <c r="A131" s="70">
        <v>86909</v>
      </c>
      <c r="B131" s="70">
        <f t="shared" si="9"/>
        <v>117</v>
      </c>
      <c r="C131" s="71" t="s">
        <v>198</v>
      </c>
      <c r="D131" s="72" t="s">
        <v>35</v>
      </c>
      <c r="E131" s="52">
        <v>90</v>
      </c>
      <c r="F131" s="58">
        <v>100.56</v>
      </c>
      <c r="G131" s="50">
        <f t="shared" si="8"/>
        <v>9050.4</v>
      </c>
      <c r="H131" s="1" t="s">
        <v>12</v>
      </c>
    </row>
    <row r="132" spans="1:8" ht="48" x14ac:dyDescent="0.15">
      <c r="A132" s="70">
        <v>86910</v>
      </c>
      <c r="B132" s="70">
        <f t="shared" si="9"/>
        <v>118</v>
      </c>
      <c r="C132" s="71" t="s">
        <v>199</v>
      </c>
      <c r="D132" s="72" t="s">
        <v>35</v>
      </c>
      <c r="E132" s="52">
        <v>90</v>
      </c>
      <c r="F132" s="58">
        <v>96.17</v>
      </c>
      <c r="G132" s="50">
        <f t="shared" si="8"/>
        <v>8655.2999999999993</v>
      </c>
      <c r="H132" s="9" t="s">
        <v>200</v>
      </c>
    </row>
    <row r="133" spans="1:8" ht="32" x14ac:dyDescent="0.15">
      <c r="A133" s="70">
        <v>89709</v>
      </c>
      <c r="B133" s="70">
        <f t="shared" si="9"/>
        <v>119</v>
      </c>
      <c r="C133" s="71" t="s">
        <v>201</v>
      </c>
      <c r="D133" s="72" t="s">
        <v>35</v>
      </c>
      <c r="E133" s="52">
        <v>24</v>
      </c>
      <c r="F133" s="58">
        <v>7.94</v>
      </c>
      <c r="G133" s="50">
        <f t="shared" si="8"/>
        <v>190.56</v>
      </c>
      <c r="H133" s="1" t="s">
        <v>12</v>
      </c>
    </row>
    <row r="134" spans="1:8" ht="32" x14ac:dyDescent="0.15">
      <c r="A134" s="70">
        <v>89710</v>
      </c>
      <c r="B134" s="70">
        <f t="shared" si="9"/>
        <v>120</v>
      </c>
      <c r="C134" s="71" t="s">
        <v>202</v>
      </c>
      <c r="D134" s="72" t="s">
        <v>35</v>
      </c>
      <c r="E134" s="52">
        <v>24</v>
      </c>
      <c r="F134" s="58">
        <v>7.78</v>
      </c>
      <c r="G134" s="50">
        <f t="shared" si="8"/>
        <v>186.72</v>
      </c>
      <c r="H134" s="1" t="s">
        <v>12</v>
      </c>
    </row>
    <row r="135" spans="1:8" ht="15.75" customHeight="1" x14ac:dyDescent="0.15">
      <c r="A135" s="101" t="s">
        <v>373</v>
      </c>
      <c r="B135" s="101"/>
      <c r="C135" s="101"/>
      <c r="D135" s="101"/>
      <c r="E135" s="101"/>
      <c r="F135" s="101"/>
      <c r="G135" s="40">
        <f>SUM(G120:G134)</f>
        <v>57851.11</v>
      </c>
    </row>
    <row r="136" spans="1:8" ht="16" x14ac:dyDescent="0.15">
      <c r="A136" s="105" t="s">
        <v>384</v>
      </c>
      <c r="B136" s="105"/>
      <c r="C136" s="105"/>
      <c r="D136" s="105"/>
      <c r="E136" s="105"/>
      <c r="F136" s="105"/>
      <c r="G136" s="105"/>
    </row>
    <row r="137" spans="1:8" ht="32" x14ac:dyDescent="0.15">
      <c r="A137" s="70">
        <v>5811</v>
      </c>
      <c r="B137" s="70">
        <f>B134+1</f>
        <v>121</v>
      </c>
      <c r="C137" s="73" t="s">
        <v>385</v>
      </c>
      <c r="D137" s="70" t="s">
        <v>203</v>
      </c>
      <c r="E137" s="60">
        <v>42.86</v>
      </c>
      <c r="F137" s="60">
        <v>160.86000000000001</v>
      </c>
      <c r="G137" s="83">
        <f>E137*F137</f>
        <v>6894.4596000000001</v>
      </c>
    </row>
    <row r="138" spans="1:8" ht="32" x14ac:dyDescent="0.15">
      <c r="A138" s="70">
        <v>5855</v>
      </c>
      <c r="B138" s="70">
        <f>B137+1</f>
        <v>122</v>
      </c>
      <c r="C138" s="84" t="s">
        <v>386</v>
      </c>
      <c r="D138" s="85" t="s">
        <v>203</v>
      </c>
      <c r="E138" s="86">
        <v>42.86</v>
      </c>
      <c r="F138" s="61">
        <v>406.13</v>
      </c>
      <c r="G138" s="83">
        <f t="shared" ref="G138:G139" si="10">E138*F138</f>
        <v>17406.731800000001</v>
      </c>
      <c r="H138"/>
    </row>
    <row r="139" spans="1:8" ht="32" x14ac:dyDescent="0.15">
      <c r="A139" s="70">
        <v>73467</v>
      </c>
      <c r="B139" s="70">
        <f>B138+1</f>
        <v>123</v>
      </c>
      <c r="C139" s="84" t="s">
        <v>387</v>
      </c>
      <c r="D139" s="85" t="s">
        <v>203</v>
      </c>
      <c r="E139" s="86">
        <v>42.86</v>
      </c>
      <c r="F139" s="61">
        <v>131.26</v>
      </c>
      <c r="G139" s="83">
        <f t="shared" si="10"/>
        <v>5625.8035999999993</v>
      </c>
      <c r="H139" s="1" t="s">
        <v>12</v>
      </c>
    </row>
    <row r="140" spans="1:8" ht="15.75" customHeight="1" x14ac:dyDescent="0.15">
      <c r="A140" s="101" t="s">
        <v>373</v>
      </c>
      <c r="B140" s="101"/>
      <c r="C140" s="101"/>
      <c r="D140" s="101"/>
      <c r="E140" s="101"/>
      <c r="F140" s="101"/>
      <c r="G140" s="39">
        <f>SUM(G137:G139)</f>
        <v>29926.995000000003</v>
      </c>
      <c r="H140" s="9" t="s">
        <v>206</v>
      </c>
    </row>
    <row r="141" spans="1:8" ht="16" x14ac:dyDescent="0.15">
      <c r="A141" s="103" t="s">
        <v>383</v>
      </c>
      <c r="B141" s="103"/>
      <c r="C141" s="103"/>
      <c r="D141" s="103"/>
      <c r="E141" s="103"/>
      <c r="F141" s="103"/>
      <c r="G141" s="103"/>
      <c r="H141" s="1" t="s">
        <v>12</v>
      </c>
    </row>
    <row r="142" spans="1:8" ht="16" x14ac:dyDescent="0.15">
      <c r="A142" s="70" t="s">
        <v>208</v>
      </c>
      <c r="B142" s="70">
        <f>B139+1</f>
        <v>124</v>
      </c>
      <c r="C142" s="73" t="s">
        <v>209</v>
      </c>
      <c r="D142" s="70" t="s">
        <v>11</v>
      </c>
      <c r="E142" s="87">
        <v>16696.43</v>
      </c>
      <c r="F142" s="52">
        <v>1.38</v>
      </c>
      <c r="G142" s="83">
        <f t="shared" ref="G142" si="11">E142*F142</f>
        <v>23041.073399999997</v>
      </c>
      <c r="H142"/>
    </row>
    <row r="143" spans="1:8" ht="15.75" customHeight="1" x14ac:dyDescent="0.15">
      <c r="A143" s="104" t="s">
        <v>373</v>
      </c>
      <c r="B143" s="104"/>
      <c r="C143" s="104"/>
      <c r="D143" s="104"/>
      <c r="E143" s="104"/>
      <c r="F143" s="104"/>
      <c r="G143" s="39">
        <f>SUM(G142:G142)</f>
        <v>23041.073399999997</v>
      </c>
      <c r="H143" s="41"/>
    </row>
    <row r="144" spans="1:8" ht="15.75" customHeight="1" x14ac:dyDescent="0.15">
      <c r="A144" s="105" t="s">
        <v>374</v>
      </c>
      <c r="B144" s="105"/>
      <c r="C144" s="105"/>
      <c r="D144" s="105"/>
      <c r="E144" s="105"/>
      <c r="F144" s="105"/>
      <c r="G144" s="105"/>
      <c r="H144" s="9" t="s">
        <v>227</v>
      </c>
    </row>
    <row r="145" spans="1:8" ht="48" x14ac:dyDescent="0.15">
      <c r="A145" s="70">
        <v>41595</v>
      </c>
      <c r="B145" s="70">
        <v>125</v>
      </c>
      <c r="C145" s="73" t="s">
        <v>228</v>
      </c>
      <c r="D145" s="70" t="s">
        <v>13</v>
      </c>
      <c r="E145" s="51">
        <v>273.20999999999998</v>
      </c>
      <c r="F145" s="51">
        <v>8.7799999999999994</v>
      </c>
      <c r="G145" s="83">
        <f t="shared" ref="G145:G156" si="12">E145*F145</f>
        <v>2398.7837999999997</v>
      </c>
      <c r="H145" s="9" t="s">
        <v>229</v>
      </c>
    </row>
    <row r="146" spans="1:8" ht="48" x14ac:dyDescent="0.15">
      <c r="A146" s="70">
        <v>72815</v>
      </c>
      <c r="B146" s="70">
        <v>126</v>
      </c>
      <c r="C146" s="73" t="s">
        <v>375</v>
      </c>
      <c r="D146" s="70" t="s">
        <v>11</v>
      </c>
      <c r="E146" s="51">
        <v>273.20999999999998</v>
      </c>
      <c r="F146" s="51">
        <v>45.82</v>
      </c>
      <c r="G146" s="83">
        <f t="shared" si="12"/>
        <v>12518.482199999999</v>
      </c>
      <c r="H146" s="9" t="s">
        <v>230</v>
      </c>
    </row>
    <row r="147" spans="1:8" ht="48" x14ac:dyDescent="0.15">
      <c r="A147" s="70">
        <v>88487</v>
      </c>
      <c r="B147" s="70">
        <v>127</v>
      </c>
      <c r="C147" s="73" t="s">
        <v>376</v>
      </c>
      <c r="D147" s="70" t="s">
        <v>11</v>
      </c>
      <c r="E147" s="51">
        <v>7285.71</v>
      </c>
      <c r="F147" s="51">
        <v>8.11</v>
      </c>
      <c r="G147" s="83">
        <f t="shared" si="12"/>
        <v>59087.108099999998</v>
      </c>
      <c r="H147" s="9" t="s">
        <v>231</v>
      </c>
    </row>
    <row r="148" spans="1:8" ht="32" x14ac:dyDescent="0.15">
      <c r="A148" s="70">
        <v>88486</v>
      </c>
      <c r="B148" s="70">
        <v>128</v>
      </c>
      <c r="C148" s="73" t="s">
        <v>377</v>
      </c>
      <c r="D148" s="70" t="s">
        <v>11</v>
      </c>
      <c r="E148" s="51">
        <v>1669.64</v>
      </c>
      <c r="F148" s="51">
        <v>8.9600000000000009</v>
      </c>
      <c r="G148" s="83">
        <f t="shared" si="12"/>
        <v>14959.974400000003</v>
      </c>
      <c r="H148"/>
    </row>
    <row r="149" spans="1:8" ht="32" x14ac:dyDescent="0.15">
      <c r="A149" s="70" t="s">
        <v>234</v>
      </c>
      <c r="B149" s="70">
        <v>129</v>
      </c>
      <c r="C149" s="73" t="s">
        <v>235</v>
      </c>
      <c r="D149" s="70" t="s">
        <v>11</v>
      </c>
      <c r="E149" s="52">
        <v>546.42999999999995</v>
      </c>
      <c r="F149" s="52">
        <v>17.09</v>
      </c>
      <c r="G149" s="83">
        <f t="shared" si="12"/>
        <v>9338.4886999999999</v>
      </c>
      <c r="H149" s="1" t="s">
        <v>12</v>
      </c>
    </row>
    <row r="150" spans="1:8" ht="32" x14ac:dyDescent="0.15">
      <c r="A150" s="70" t="s">
        <v>236</v>
      </c>
      <c r="B150" s="70">
        <v>130</v>
      </c>
      <c r="C150" s="73" t="s">
        <v>237</v>
      </c>
      <c r="D150" s="70" t="s">
        <v>11</v>
      </c>
      <c r="E150" s="52">
        <v>546.42999999999995</v>
      </c>
      <c r="F150" s="52">
        <v>19.95</v>
      </c>
      <c r="G150" s="83">
        <f t="shared" si="12"/>
        <v>10901.278499999999</v>
      </c>
      <c r="H150" s="1" t="s">
        <v>12</v>
      </c>
    </row>
    <row r="151" spans="1:8" ht="32" x14ac:dyDescent="0.15">
      <c r="A151" s="70">
        <v>6082</v>
      </c>
      <c r="B151" s="70">
        <v>131</v>
      </c>
      <c r="C151" s="73" t="s">
        <v>238</v>
      </c>
      <c r="D151" s="70" t="s">
        <v>11</v>
      </c>
      <c r="E151" s="52">
        <v>546.42999999999995</v>
      </c>
      <c r="F151" s="52">
        <v>13.57</v>
      </c>
      <c r="G151" s="83">
        <f t="shared" si="12"/>
        <v>7415.0550999999996</v>
      </c>
      <c r="H151" s="1" t="s">
        <v>12</v>
      </c>
    </row>
    <row r="152" spans="1:8" ht="48" x14ac:dyDescent="0.15">
      <c r="A152" s="70">
        <v>88411</v>
      </c>
      <c r="B152" s="70">
        <v>132</v>
      </c>
      <c r="C152" s="73" t="s">
        <v>378</v>
      </c>
      <c r="D152" s="70" t="s">
        <v>11</v>
      </c>
      <c r="E152" s="52">
        <v>1125.1400000000001</v>
      </c>
      <c r="F152" s="52">
        <v>1.75</v>
      </c>
      <c r="G152" s="83">
        <f t="shared" si="12"/>
        <v>1968.9950000000001</v>
      </c>
      <c r="H152" s="9" t="s">
        <v>241</v>
      </c>
    </row>
    <row r="153" spans="1:8" ht="48" x14ac:dyDescent="0.15">
      <c r="A153" s="70">
        <v>88415</v>
      </c>
      <c r="B153" s="70">
        <v>133</v>
      </c>
      <c r="C153" s="73" t="s">
        <v>379</v>
      </c>
      <c r="D153" s="70" t="s">
        <v>11</v>
      </c>
      <c r="E153" s="52">
        <v>1123.22</v>
      </c>
      <c r="F153" s="52">
        <v>1.9</v>
      </c>
      <c r="G153" s="83">
        <f t="shared" si="12"/>
        <v>2134.1179999999999</v>
      </c>
      <c r="H153" s="9" t="s">
        <v>242</v>
      </c>
    </row>
    <row r="154" spans="1:8" ht="48" x14ac:dyDescent="0.15">
      <c r="A154" s="70">
        <v>88416</v>
      </c>
      <c r="B154" s="70">
        <v>134</v>
      </c>
      <c r="C154" s="73" t="s">
        <v>380</v>
      </c>
      <c r="D154" s="70" t="s">
        <v>11</v>
      </c>
      <c r="E154" s="52">
        <v>169.76</v>
      </c>
      <c r="F154" s="52">
        <v>14.14</v>
      </c>
      <c r="G154" s="83">
        <f t="shared" si="12"/>
        <v>2400.4063999999998</v>
      </c>
      <c r="H154" s="9" t="s">
        <v>243</v>
      </c>
    </row>
    <row r="155" spans="1:8" ht="32" x14ac:dyDescent="0.15">
      <c r="A155" s="70">
        <v>88423</v>
      </c>
      <c r="B155" s="70">
        <v>135</v>
      </c>
      <c r="C155" s="73" t="s">
        <v>381</v>
      </c>
      <c r="D155" s="70" t="s">
        <v>11</v>
      </c>
      <c r="E155" s="52">
        <v>170</v>
      </c>
      <c r="F155" s="52">
        <v>14.64</v>
      </c>
      <c r="G155" s="83">
        <f t="shared" si="12"/>
        <v>2488.8000000000002</v>
      </c>
      <c r="H155" s="9">
        <v>22.51</v>
      </c>
    </row>
    <row r="156" spans="1:8" ht="32" x14ac:dyDescent="0.15">
      <c r="A156" s="74" t="s">
        <v>244</v>
      </c>
      <c r="B156" s="70">
        <v>136</v>
      </c>
      <c r="C156" s="73" t="s">
        <v>382</v>
      </c>
      <c r="D156" s="70" t="s">
        <v>11</v>
      </c>
      <c r="E156" s="52">
        <v>10.63</v>
      </c>
      <c r="F156" s="62">
        <v>201.48</v>
      </c>
      <c r="G156" s="83">
        <f t="shared" si="12"/>
        <v>2141.7323999999999</v>
      </c>
      <c r="H156" s="9"/>
    </row>
    <row r="157" spans="1:8" ht="15.75" customHeight="1" x14ac:dyDescent="0.15">
      <c r="A157" s="101" t="s">
        <v>373</v>
      </c>
      <c r="B157" s="101"/>
      <c r="C157" s="101"/>
      <c r="D157" s="101"/>
      <c r="E157" s="101"/>
      <c r="F157" s="101"/>
      <c r="G157" s="39">
        <f>SUM(G145:G156)</f>
        <v>127753.22260000001</v>
      </c>
      <c r="H157" s="9">
        <v>8.52</v>
      </c>
    </row>
    <row r="158" spans="1:8" ht="15.75" customHeight="1" x14ac:dyDescent="0.15">
      <c r="A158" s="105" t="s">
        <v>372</v>
      </c>
      <c r="B158" s="105"/>
      <c r="C158" s="105"/>
      <c r="D158" s="105"/>
      <c r="E158" s="105"/>
      <c r="F158" s="105"/>
      <c r="G158" s="105"/>
      <c r="H158" s="9" t="s">
        <v>246</v>
      </c>
    </row>
    <row r="159" spans="1:8" ht="48" x14ac:dyDescent="0.15">
      <c r="A159" s="70">
        <v>87879</v>
      </c>
      <c r="B159" s="70">
        <f>B156+1</f>
        <v>137</v>
      </c>
      <c r="C159" s="73" t="s">
        <v>247</v>
      </c>
      <c r="D159" s="70" t="s">
        <v>11</v>
      </c>
      <c r="E159" s="60">
        <v>1366.13</v>
      </c>
      <c r="F159" s="60">
        <v>2.69</v>
      </c>
      <c r="G159" s="83">
        <f t="shared" ref="G159:G167" si="13">E159*F159</f>
        <v>3674.8897000000002</v>
      </c>
      <c r="H159" s="24" t="s">
        <v>12</v>
      </c>
    </row>
    <row r="160" spans="1:8" ht="48" x14ac:dyDescent="0.15">
      <c r="A160" s="70">
        <v>87264</v>
      </c>
      <c r="B160" s="70">
        <f>B159+1</f>
        <v>138</v>
      </c>
      <c r="C160" s="73" t="s">
        <v>248</v>
      </c>
      <c r="D160" s="70" t="s">
        <v>11</v>
      </c>
      <c r="E160" s="60">
        <v>83.48</v>
      </c>
      <c r="F160" s="60">
        <v>54.96</v>
      </c>
      <c r="G160" s="83">
        <f t="shared" si="13"/>
        <v>4588.0608000000002</v>
      </c>
      <c r="H160" s="1" t="s">
        <v>12</v>
      </c>
    </row>
    <row r="161" spans="1:11" ht="48" x14ac:dyDescent="0.15">
      <c r="A161" s="70">
        <v>87265</v>
      </c>
      <c r="B161" s="70">
        <f t="shared" ref="B161:B167" si="14">B160+1</f>
        <v>139</v>
      </c>
      <c r="C161" s="73" t="s">
        <v>249</v>
      </c>
      <c r="D161" s="70" t="s">
        <v>11</v>
      </c>
      <c r="E161" s="60">
        <v>83.48</v>
      </c>
      <c r="F161" s="60">
        <v>48.97</v>
      </c>
      <c r="G161" s="83">
        <f t="shared" si="13"/>
        <v>4088.0156000000002</v>
      </c>
      <c r="H161"/>
    </row>
    <row r="162" spans="1:11" ht="32" x14ac:dyDescent="0.15">
      <c r="A162" s="70">
        <v>87246</v>
      </c>
      <c r="B162" s="70">
        <f t="shared" si="14"/>
        <v>140</v>
      </c>
      <c r="C162" s="73" t="s">
        <v>250</v>
      </c>
      <c r="D162" s="70" t="s">
        <v>11</v>
      </c>
      <c r="E162" s="60">
        <v>83.48</v>
      </c>
      <c r="F162" s="60">
        <v>53.58</v>
      </c>
      <c r="G162" s="83">
        <f t="shared" si="13"/>
        <v>4472.8584000000001</v>
      </c>
      <c r="H162"/>
    </row>
    <row r="163" spans="1:11" ht="32" x14ac:dyDescent="0.15">
      <c r="A163" s="70">
        <v>87247</v>
      </c>
      <c r="B163" s="70">
        <f t="shared" si="14"/>
        <v>141</v>
      </c>
      <c r="C163" s="73" t="s">
        <v>251</v>
      </c>
      <c r="D163" s="70" t="s">
        <v>11</v>
      </c>
      <c r="E163" s="60">
        <v>106.25</v>
      </c>
      <c r="F163" s="60">
        <v>48.05</v>
      </c>
      <c r="G163" s="83">
        <f t="shared" si="13"/>
        <v>5105.3125</v>
      </c>
      <c r="H163"/>
    </row>
    <row r="164" spans="1:11" ht="32" x14ac:dyDescent="0.15">
      <c r="A164" s="70">
        <v>87248</v>
      </c>
      <c r="B164" s="70">
        <f t="shared" si="14"/>
        <v>142</v>
      </c>
      <c r="C164" s="73" t="s">
        <v>252</v>
      </c>
      <c r="D164" s="70" t="s">
        <v>11</v>
      </c>
      <c r="E164" s="60">
        <v>106.25</v>
      </c>
      <c r="F164" s="60">
        <v>43.67</v>
      </c>
      <c r="G164" s="83">
        <f t="shared" si="13"/>
        <v>4639.9375</v>
      </c>
      <c r="H164" s="1" t="s">
        <v>12</v>
      </c>
    </row>
    <row r="165" spans="1:11" ht="32" x14ac:dyDescent="0.15">
      <c r="A165" s="70" t="s">
        <v>257</v>
      </c>
      <c r="B165" s="70">
        <f t="shared" si="14"/>
        <v>143</v>
      </c>
      <c r="C165" s="73" t="s">
        <v>258</v>
      </c>
      <c r="D165" s="70" t="s">
        <v>11</v>
      </c>
      <c r="E165" s="56">
        <v>15.18</v>
      </c>
      <c r="F165" s="56">
        <v>161.86000000000001</v>
      </c>
      <c r="G165" s="83">
        <f t="shared" si="13"/>
        <v>2457.0348000000004</v>
      </c>
      <c r="H165" s="1" t="s">
        <v>12</v>
      </c>
    </row>
    <row r="166" spans="1:11" ht="32" x14ac:dyDescent="0.15">
      <c r="A166" s="70">
        <v>72137</v>
      </c>
      <c r="B166" s="70">
        <f t="shared" si="14"/>
        <v>144</v>
      </c>
      <c r="C166" s="73" t="s">
        <v>260</v>
      </c>
      <c r="D166" s="70" t="s">
        <v>11</v>
      </c>
      <c r="E166" s="56">
        <v>70</v>
      </c>
      <c r="F166" s="56">
        <v>86.34</v>
      </c>
      <c r="G166" s="83">
        <f t="shared" si="13"/>
        <v>6043.8</v>
      </c>
      <c r="H166" s="18">
        <v>54.95</v>
      </c>
    </row>
    <row r="167" spans="1:11" ht="32" x14ac:dyDescent="0.15">
      <c r="A167" s="70">
        <v>84191</v>
      </c>
      <c r="B167" s="70">
        <f t="shared" si="14"/>
        <v>145</v>
      </c>
      <c r="C167" s="73" t="s">
        <v>262</v>
      </c>
      <c r="D167" s="70" t="s">
        <v>76</v>
      </c>
      <c r="E167" s="56">
        <v>50</v>
      </c>
      <c r="F167" s="56">
        <v>93.92</v>
      </c>
      <c r="G167" s="83">
        <f t="shared" si="13"/>
        <v>4696</v>
      </c>
    </row>
    <row r="168" spans="1:11" ht="15.75" customHeight="1" x14ac:dyDescent="0.15">
      <c r="A168" s="101" t="s">
        <v>373</v>
      </c>
      <c r="B168" s="101"/>
      <c r="C168" s="101"/>
      <c r="D168" s="101"/>
      <c r="E168" s="101"/>
      <c r="F168" s="101"/>
      <c r="G168" s="39">
        <f>SUM(G159:G167)</f>
        <v>39765.909300000007</v>
      </c>
      <c r="H168" s="9" t="s">
        <v>264</v>
      </c>
    </row>
    <row r="169" spans="1:11" ht="16" x14ac:dyDescent="0.15">
      <c r="A169" s="112" t="s">
        <v>371</v>
      </c>
      <c r="B169" s="112"/>
      <c r="C169" s="112"/>
      <c r="D169" s="112"/>
      <c r="E169" s="112"/>
      <c r="F169" s="112"/>
      <c r="G169" s="112"/>
      <c r="H169" s="9"/>
    </row>
    <row r="170" spans="1:11" ht="64" x14ac:dyDescent="0.15">
      <c r="A170" s="70" t="s">
        <v>280</v>
      </c>
      <c r="B170" s="70">
        <f>B167+1</f>
        <v>146</v>
      </c>
      <c r="C170" s="73" t="s">
        <v>281</v>
      </c>
      <c r="D170" s="70" t="s">
        <v>13</v>
      </c>
      <c r="E170" s="60">
        <v>500</v>
      </c>
      <c r="F170" s="60">
        <v>24.88</v>
      </c>
      <c r="G170" s="83">
        <f t="shared" ref="G170:G171" si="15">E170*F170</f>
        <v>12440</v>
      </c>
      <c r="H170" s="9"/>
    </row>
    <row r="171" spans="1:11" ht="32" x14ac:dyDescent="0.15">
      <c r="A171" s="70" t="s">
        <v>282</v>
      </c>
      <c r="B171" s="70">
        <f>B170+1</f>
        <v>147</v>
      </c>
      <c r="C171" s="73" t="s">
        <v>283</v>
      </c>
      <c r="D171" s="70" t="s">
        <v>13</v>
      </c>
      <c r="E171" s="60">
        <v>243.82</v>
      </c>
      <c r="F171" s="56">
        <v>46.37</v>
      </c>
      <c r="G171" s="83">
        <f t="shared" si="15"/>
        <v>11305.9334</v>
      </c>
      <c r="H171" s="9"/>
    </row>
    <row r="172" spans="1:11" ht="15.75" customHeight="1" x14ac:dyDescent="0.15">
      <c r="A172" s="101" t="s">
        <v>373</v>
      </c>
      <c r="B172" s="101"/>
      <c r="C172" s="101"/>
      <c r="D172" s="101"/>
      <c r="E172" s="101"/>
      <c r="F172" s="101"/>
      <c r="G172" s="40">
        <f>SUM(G170:G171)</f>
        <v>23745.933400000002</v>
      </c>
      <c r="H172" s="9"/>
      <c r="I172" s="46"/>
    </row>
    <row r="173" spans="1:11" ht="21.75" customHeight="1" x14ac:dyDescent="0.2">
      <c r="A173" s="102" t="s">
        <v>412</v>
      </c>
      <c r="B173" s="102"/>
      <c r="C173" s="102"/>
      <c r="D173" s="102"/>
      <c r="E173" s="102"/>
      <c r="F173" s="102"/>
      <c r="G173" s="88">
        <f>G17+G42+G50+G118+G135+G140+G143+G157+G168+G172+0.02</f>
        <v>600000.14339999994</v>
      </c>
      <c r="H173" s="18">
        <v>404.63</v>
      </c>
      <c r="I173" s="46"/>
      <c r="J173" s="48"/>
      <c r="K173" s="48"/>
    </row>
    <row r="174" spans="1:11" ht="21.75" customHeight="1" x14ac:dyDescent="0.2">
      <c r="A174" s="102" t="s">
        <v>413</v>
      </c>
      <c r="B174" s="102"/>
      <c r="C174" s="102"/>
      <c r="D174" s="102"/>
      <c r="E174" s="102"/>
      <c r="F174" s="102"/>
      <c r="G174" s="88">
        <f>G173*0.26</f>
        <v>156000.03728399999</v>
      </c>
      <c r="H174" s="69"/>
      <c r="I174" s="46"/>
      <c r="J174" s="48"/>
      <c r="K174" s="48"/>
    </row>
    <row r="175" spans="1:11" ht="21.75" customHeight="1" x14ac:dyDescent="0.2">
      <c r="A175" s="102" t="s">
        <v>414</v>
      </c>
      <c r="B175" s="102"/>
      <c r="C175" s="102"/>
      <c r="D175" s="102"/>
      <c r="E175" s="102"/>
      <c r="F175" s="102"/>
      <c r="G175" s="88">
        <f>SUM(G173:G174)</f>
        <v>756000.1806839999</v>
      </c>
      <c r="H175" s="69"/>
      <c r="I175" s="46"/>
      <c r="J175" s="48"/>
      <c r="K175" s="48"/>
    </row>
    <row r="176" spans="1:11" ht="21.75" customHeight="1" x14ac:dyDescent="0.2">
      <c r="A176" s="67"/>
      <c r="B176" s="67"/>
      <c r="C176" s="67"/>
      <c r="D176" s="67"/>
      <c r="E176" s="67"/>
      <c r="F176" s="67"/>
      <c r="G176" s="68"/>
      <c r="H176" s="69"/>
      <c r="I176" s="46"/>
      <c r="J176" s="48"/>
      <c r="K176" s="48"/>
    </row>
    <row r="177" spans="1:15" ht="21.75" customHeight="1" x14ac:dyDescent="0.2">
      <c r="A177" s="67"/>
      <c r="B177" s="67"/>
      <c r="C177" s="67"/>
      <c r="D177" s="67"/>
      <c r="E177" s="67"/>
      <c r="F177" s="67"/>
      <c r="G177" s="68"/>
      <c r="H177" s="69"/>
      <c r="I177" s="46"/>
      <c r="J177" s="48"/>
      <c r="K177" s="48"/>
    </row>
    <row r="178" spans="1:15" ht="21.75" customHeight="1" x14ac:dyDescent="0.2">
      <c r="A178" s="67"/>
      <c r="B178" s="67"/>
      <c r="C178" s="67"/>
      <c r="D178" s="67"/>
      <c r="E178" s="67"/>
      <c r="F178" s="67"/>
      <c r="G178" s="68"/>
      <c r="H178" s="69"/>
      <c r="I178" s="46"/>
      <c r="J178" s="48"/>
      <c r="K178" s="48"/>
    </row>
    <row r="179" spans="1:15" ht="30.75" customHeight="1" x14ac:dyDescent="0.15">
      <c r="G179" s="45"/>
      <c r="H179" s="27"/>
    </row>
    <row r="180" spans="1:15" ht="30" customHeight="1" x14ac:dyDescent="0.2">
      <c r="G180" s="47"/>
      <c r="H180" s="10"/>
      <c r="O180" s="45"/>
    </row>
    <row r="181" spans="1:15" ht="15.75" customHeight="1" x14ac:dyDescent="0.15">
      <c r="H181"/>
    </row>
    <row r="182" spans="1:15" x14ac:dyDescent="0.15">
      <c r="F182" s="64"/>
    </row>
    <row r="183" spans="1:15" x14ac:dyDescent="0.15">
      <c r="G183" s="38"/>
    </row>
    <row r="184" spans="1:15" x14ac:dyDescent="0.15">
      <c r="H184"/>
    </row>
    <row r="185" spans="1:15" x14ac:dyDescent="0.15">
      <c r="F185" s="65"/>
      <c r="G185" s="45"/>
      <c r="H185" s="28"/>
    </row>
  </sheetData>
  <mergeCells count="29">
    <mergeCell ref="A169:G169"/>
    <mergeCell ref="A172:F172"/>
    <mergeCell ref="A173:F173"/>
    <mergeCell ref="A174:F174"/>
    <mergeCell ref="A175:F175"/>
    <mergeCell ref="A168:F168"/>
    <mergeCell ref="A118:F118"/>
    <mergeCell ref="H118:H123"/>
    <mergeCell ref="A119:G119"/>
    <mergeCell ref="A135:F135"/>
    <mergeCell ref="A136:G136"/>
    <mergeCell ref="A140:F140"/>
    <mergeCell ref="A141:G141"/>
    <mergeCell ref="A143:F143"/>
    <mergeCell ref="A144:G144"/>
    <mergeCell ref="A157:F157"/>
    <mergeCell ref="A158:G158"/>
    <mergeCell ref="N6:N7"/>
    <mergeCell ref="A51:G51"/>
    <mergeCell ref="A1:G1"/>
    <mergeCell ref="A2:G2"/>
    <mergeCell ref="A3:G3"/>
    <mergeCell ref="A4:G4"/>
    <mergeCell ref="A6:G6"/>
    <mergeCell ref="A17:F17"/>
    <mergeCell ref="A18:G18"/>
    <mergeCell ref="A42:F42"/>
    <mergeCell ref="A43:G43"/>
    <mergeCell ref="A50:F50"/>
  </mergeCells>
  <printOptions horizontalCentered="1"/>
  <pageMargins left="0.51180555555555496" right="0.51180555555555496" top="1.5361111111111101" bottom="0.66944444444444395" header="0.31527777777777799" footer="0.31527777777777799"/>
  <pageSetup paperSize="8" scale="53" firstPageNumber="5" orientation="portrait" useFirstPageNumber="1" horizontalDpi="4294967292" verticalDpi="4294967294" r:id="rId1"/>
  <headerFooter>
    <oddHeader>&amp;C&amp;"Times New Roman,Normal"UNIVERSIDADE FEDERAL DO PIAUÍ
PRÓ-REITORIA DE ADMINISTRAÇÃO
&amp;12 Comissão Permanente de Licitação&amp;R&amp;P</oddHeader>
    <oddFooter>&amp;CUFPI – PRAD / Diretoria Administrativa - Comissão Permanente de Licitação - Campus Univ. Min. Petrônio Portela Ininga
cpl@ufpi.edu.br – www.ufpi.br - CNPJ: 06.517.387/0001-34 – Fone: (86) 3215-5924 / Fone/faz: (86) 3237-1773  – 64049-550 – Teresina-PI</oddFooter>
  </headerFooter>
  <rowBreaks count="1" manualBreakCount="1">
    <brk id="160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JES</vt:lpstr>
      <vt:lpstr>Caninde</vt:lpstr>
      <vt:lpstr>Altasmidas</vt:lpstr>
      <vt:lpstr>PREGÃO - 2019 (CAMPUS TERESINA)</vt:lpstr>
      <vt:lpstr>PREGÃO 2019 (CAMPUS FLORIANO)</vt:lpstr>
      <vt:lpstr>PREGÃO 2019 (CAMPUS BOM JESUS)</vt:lpstr>
      <vt:lpstr>PREGÃO 2019 (CAMPUS PICOS)</vt:lpstr>
      <vt:lpstr>PREGÃO 2019 (CAMPUS PARNAÍBA)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Usuário do Microsoft Office</cp:lastModifiedBy>
  <cp:revision>0</cp:revision>
  <cp:lastPrinted>2019-03-25T14:05:06Z</cp:lastPrinted>
  <dcterms:created xsi:type="dcterms:W3CDTF">1997-01-10T22:22:50Z</dcterms:created>
  <dcterms:modified xsi:type="dcterms:W3CDTF">2019-07-22T21:10:30Z</dcterms:modified>
  <dc:language>pt-BR</dc:language>
</cp:coreProperties>
</file>